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tabRatio="865" activeTab="0"/>
  </bookViews>
  <sheets>
    <sheet name="Nappali I.-VIII." sheetId="1" r:id="rId1"/>
  </sheets>
  <definedNames>
    <definedName name="_xlnm.Print_Titles" localSheetId="0">'Nappali I.-VIII.'!$1:$3</definedName>
    <definedName name="_xlnm.Print_Area" localSheetId="0">'Nappali I.-VIII.'!$A$1:$AY$146</definedName>
  </definedNames>
  <calcPr fullCalcOnLoad="1"/>
</workbook>
</file>

<file path=xl/sharedStrings.xml><?xml version="1.0" encoding="utf-8"?>
<sst xmlns="http://schemas.openxmlformats.org/spreadsheetml/2006/main" count="993" uniqueCount="520">
  <si>
    <t>FÉLÉVEK</t>
  </si>
  <si>
    <t>Értékelés</t>
  </si>
  <si>
    <t>Előfeltétel</t>
  </si>
  <si>
    <t>Párhuzamos feltétel</t>
  </si>
  <si>
    <t>I.</t>
  </si>
  <si>
    <t>II.</t>
  </si>
  <si>
    <t>Tant. gyak.</t>
  </si>
  <si>
    <t>Klin./Ter. gyak.</t>
  </si>
  <si>
    <t>Egyéni felk.</t>
  </si>
  <si>
    <t>Kredit</t>
  </si>
  <si>
    <t>Szig.</t>
  </si>
  <si>
    <t>Koll.</t>
  </si>
  <si>
    <t xml:space="preserve">Egészségszociológia I. </t>
  </si>
  <si>
    <t xml:space="preserve">Peadgógia I. </t>
  </si>
  <si>
    <t xml:space="preserve">Egészségügyi latin I. </t>
  </si>
  <si>
    <t xml:space="preserve">Egészségügyi informatika II. </t>
  </si>
  <si>
    <t xml:space="preserve">Egészségügyi informatika I. </t>
  </si>
  <si>
    <t>Biológia I.</t>
  </si>
  <si>
    <t>Anatómia I.</t>
  </si>
  <si>
    <t>III.</t>
  </si>
  <si>
    <t>Élettan, kórélettan I.</t>
  </si>
  <si>
    <t>Féléves összóraszám</t>
  </si>
  <si>
    <t>összesen</t>
  </si>
  <si>
    <t>óraszám</t>
  </si>
  <si>
    <t>kredit</t>
  </si>
  <si>
    <t>Elméleti tanóraszám</t>
  </si>
  <si>
    <t>Gyakorlati tanóraszám</t>
  </si>
  <si>
    <t>tant. gyak.</t>
  </si>
  <si>
    <t>Egyéni felkészülés</t>
  </si>
  <si>
    <t>Féléves összes tanóraszám (elméleti+gyakorlati tanóraszám)</t>
  </si>
  <si>
    <t>Mindösszesen (egyéni felk.+elméleti+gyakorlati tanóraszám)</t>
  </si>
  <si>
    <t>kötelező</t>
  </si>
  <si>
    <t>kötelezően választható</t>
  </si>
  <si>
    <t>szabadon választható</t>
  </si>
  <si>
    <t>szigorlat</t>
  </si>
  <si>
    <t>szakdolgozat</t>
  </si>
  <si>
    <t>Anatómia II.</t>
  </si>
  <si>
    <t>Élettan, kórélettan II.</t>
  </si>
  <si>
    <t>V.</t>
  </si>
  <si>
    <t>-</t>
  </si>
  <si>
    <t>IV.</t>
  </si>
  <si>
    <t>VII.</t>
  </si>
  <si>
    <t>VIII.</t>
  </si>
  <si>
    <t xml:space="preserve">Gyógyszertan I. </t>
  </si>
  <si>
    <t>VI.</t>
  </si>
  <si>
    <t>Pszichiátria I.</t>
  </si>
  <si>
    <t>SZAKDOLGOZAT</t>
  </si>
  <si>
    <t>Arányok</t>
  </si>
  <si>
    <t>Az alapszak/szakirány elméleti és gyakorlati óraszámainak %-os aránya az összes óraszámhoz (elm.+gyak. óraszám) viszonyítva</t>
  </si>
  <si>
    <t>pont</t>
  </si>
  <si>
    <t>%</t>
  </si>
  <si>
    <t>Kötelező</t>
  </si>
  <si>
    <t>Kötelezően választható</t>
  </si>
  <si>
    <t>Szabadon választható</t>
  </si>
  <si>
    <t>min. 12</t>
  </si>
  <si>
    <t>min. 5%</t>
  </si>
  <si>
    <t>30-35</t>
  </si>
  <si>
    <t>Szakmai törzstantárgyak</t>
  </si>
  <si>
    <t>55-65</t>
  </si>
  <si>
    <t>25-30%</t>
  </si>
  <si>
    <t>110-130</t>
  </si>
  <si>
    <t>50-59%</t>
  </si>
  <si>
    <t>30-50%</t>
  </si>
  <si>
    <t>50-70%</t>
  </si>
  <si>
    <t xml:space="preserve">Kutatásmódszertani és biostatisztikai ismeretek I. </t>
  </si>
  <si>
    <t>Mozgástani alapismeretek I.</t>
  </si>
  <si>
    <t xml:space="preserve">V. </t>
  </si>
  <si>
    <t>Ortopédia I.</t>
  </si>
  <si>
    <t>Fizioterápia VIII.</t>
  </si>
  <si>
    <t>Reumatológia</t>
  </si>
  <si>
    <t xml:space="preserve">Fizioterápia X.  </t>
  </si>
  <si>
    <t>Rehabilitáció I.</t>
  </si>
  <si>
    <t>Rehabilitáció II.</t>
  </si>
  <si>
    <t>Elő-adás</t>
  </si>
  <si>
    <t>Kre-dit</t>
  </si>
  <si>
    <t>Gyj.</t>
  </si>
  <si>
    <t>Aí.</t>
  </si>
  <si>
    <r>
      <t xml:space="preserve">Egészségszociológia I. </t>
    </r>
    <r>
      <rPr>
        <sz val="8"/>
        <rFont val="Times New Roman"/>
        <family val="1"/>
      </rPr>
      <t>(ik: szociológia)</t>
    </r>
  </si>
  <si>
    <r>
      <t xml:space="preserve">Elsősegélynyújtás I. </t>
    </r>
    <r>
      <rPr>
        <sz val="8"/>
        <rFont val="Times New Roman"/>
        <family val="1"/>
      </rPr>
      <t xml:space="preserve">(ik: oxiológia-elsősegélynyújtás, toxikológia) </t>
    </r>
  </si>
  <si>
    <r>
      <t xml:space="preserve">Egészségnevelés-egészségfejlesztés I. </t>
    </r>
    <r>
      <rPr>
        <sz val="8"/>
        <rFont val="Times New Roman"/>
        <family val="1"/>
      </rPr>
      <t>(ik: egészségfejlesztés-egészségnevelés)</t>
    </r>
  </si>
  <si>
    <r>
      <t xml:space="preserve">Egészségügyi latin I. </t>
    </r>
    <r>
      <rPr>
        <sz val="8"/>
        <rFont val="Times New Roman"/>
        <family val="1"/>
      </rPr>
      <t>(ik: orvosi latin)</t>
    </r>
  </si>
  <si>
    <r>
      <t xml:space="preserve">Egészségügyi latin II. </t>
    </r>
    <r>
      <rPr>
        <sz val="8"/>
        <rFont val="Times New Roman"/>
        <family val="1"/>
      </rPr>
      <t>(ik: orvosi latin)</t>
    </r>
  </si>
  <si>
    <r>
      <t xml:space="preserve">Egészségügyi informatika I. </t>
    </r>
    <r>
      <rPr>
        <sz val="8"/>
        <rFont val="Times New Roman"/>
        <family val="1"/>
      </rPr>
      <t>(ik: egészségügyi informatika)</t>
    </r>
  </si>
  <si>
    <r>
      <t>Egészségügyi informatika II.</t>
    </r>
    <r>
      <rPr>
        <sz val="8"/>
        <rFont val="Times New Roman"/>
        <family val="1"/>
      </rPr>
      <t xml:space="preserve"> (ik: egészségügyi informatika)</t>
    </r>
  </si>
  <si>
    <r>
      <t xml:space="preserve">Biológia I. </t>
    </r>
    <r>
      <rPr>
        <sz val="8"/>
        <rFont val="Times New Roman"/>
        <family val="1"/>
      </rPr>
      <t>(ik: biológia)</t>
    </r>
  </si>
  <si>
    <r>
      <t xml:space="preserve">Kémia, biokémia I. </t>
    </r>
    <r>
      <rPr>
        <sz val="8"/>
        <rFont val="Times New Roman"/>
        <family val="1"/>
      </rPr>
      <t>(ik: biokémia)</t>
    </r>
  </si>
  <si>
    <r>
      <t>Egészségpszichológia I.</t>
    </r>
    <r>
      <rPr>
        <sz val="8"/>
        <rFont val="Times New Roman"/>
        <family val="1"/>
      </rPr>
      <t xml:space="preserve"> (ik: személyiséglélektan, szociálpszichológia, beteg ember lélektana, életkorok pszichológiája)</t>
    </r>
  </si>
  <si>
    <r>
      <t xml:space="preserve">Kommunikáció és személyiségfejlesztési ismeretek I. </t>
    </r>
    <r>
      <rPr>
        <sz val="8"/>
        <rFont val="Times New Roman"/>
        <family val="1"/>
      </rPr>
      <t xml:space="preserve">(ik: személyiség- és kommunikációfejlesztő csoporttréning) </t>
    </r>
  </si>
  <si>
    <r>
      <t xml:space="preserve">Dietetika I. </t>
    </r>
    <r>
      <rPr>
        <sz val="8"/>
        <rFont val="Times New Roman"/>
        <family val="1"/>
      </rPr>
      <t>(ik: általános dietetikai ismeretek)</t>
    </r>
  </si>
  <si>
    <r>
      <t>Etika az egészségtudományokban I.</t>
    </r>
    <r>
      <rPr>
        <sz val="8"/>
        <rFont val="Times New Roman"/>
        <family val="1"/>
      </rPr>
      <t xml:space="preserve"> (ik: ápolásetika)</t>
    </r>
  </si>
  <si>
    <t>Kommunikáció és személyiségfejlesztési ismeretek I., 
Egészségszociológia II.</t>
  </si>
  <si>
    <t>Egészségpszichológia I.,
Egészségszociológia II.</t>
  </si>
  <si>
    <t xml:space="preserve">Kommunikáció és személyiségfejlesztési ismeretek I., 
Egészségpszichológia I. </t>
  </si>
  <si>
    <t>klin./ter. gyak.</t>
  </si>
  <si>
    <r>
      <t xml:space="preserve">összesen </t>
    </r>
    <r>
      <rPr>
        <sz val="7"/>
        <rFont val="Times New Roman"/>
        <family val="1"/>
      </rPr>
      <t>(tant. + klin. gyak.)</t>
    </r>
  </si>
  <si>
    <r>
      <t xml:space="preserve">Népegészségtan </t>
    </r>
    <r>
      <rPr>
        <sz val="8"/>
        <rFont val="Times New Roman"/>
        <family val="1"/>
      </rPr>
      <t>(ik: népegészségtan)</t>
    </r>
  </si>
  <si>
    <r>
      <t xml:space="preserve">Klinikai alapismeretek és propedeutika I. </t>
    </r>
    <r>
      <rPr>
        <sz val="8"/>
        <rFont val="Times New Roman"/>
        <family val="1"/>
      </rPr>
      <t>(ik: klinikai alapismeretek és propedeutika)</t>
    </r>
  </si>
  <si>
    <r>
      <t>Addiktológia I.</t>
    </r>
    <r>
      <rPr>
        <sz val="8"/>
        <rFont val="Times New Roman"/>
        <family val="1"/>
      </rPr>
      <t xml:space="preserve"> (ik: addiktológia)</t>
    </r>
  </si>
  <si>
    <r>
      <t>Élettan, kórélettan III.</t>
    </r>
    <r>
      <rPr>
        <sz val="8"/>
        <rFont val="Times New Roman"/>
        <family val="1"/>
      </rPr>
      <t xml:space="preserve"> (ik: élettan-kórélettan)</t>
    </r>
  </si>
  <si>
    <r>
      <t xml:space="preserve">Gerontológia I. </t>
    </r>
    <r>
      <rPr>
        <sz val="8"/>
        <rFont val="Times New Roman"/>
        <family val="1"/>
      </rPr>
      <t>(ik: gerontológia)</t>
    </r>
  </si>
  <si>
    <r>
      <t xml:space="preserve">Gyógyszertan I. </t>
    </r>
    <r>
      <rPr>
        <sz val="8"/>
        <rFont val="Times New Roman"/>
        <family val="1"/>
      </rPr>
      <t>(ik: gyógyszertan)</t>
    </r>
  </si>
  <si>
    <r>
      <t xml:space="preserve">Közegészségtan-járványtan I. </t>
    </r>
    <r>
      <rPr>
        <sz val="8"/>
        <rFont val="Times New Roman"/>
        <family val="1"/>
      </rPr>
      <t>(ik: közegészségtan-járványtan)</t>
    </r>
  </si>
  <si>
    <r>
      <t xml:space="preserve">Mikrobiológia I. </t>
    </r>
    <r>
      <rPr>
        <sz val="8"/>
        <rFont val="Times New Roman"/>
        <family val="1"/>
      </rPr>
      <t>(ik: mikrobiológia)</t>
    </r>
  </si>
  <si>
    <r>
      <t xml:space="preserve">Kutatásmódszertani és biostatisztikai ismeretek I. </t>
    </r>
    <r>
      <rPr>
        <sz val="8"/>
        <rFont val="Times New Roman"/>
        <family val="1"/>
      </rPr>
      <t>(ik: kutatásmódszertani ismeretek)</t>
    </r>
  </si>
  <si>
    <t>klin./ter. gyak</t>
  </si>
  <si>
    <r>
      <t xml:space="preserve">A modern betegellátás eszközrendszere </t>
    </r>
    <r>
      <rPr>
        <sz val="8"/>
        <rFont val="Times New Roman"/>
        <family val="1"/>
      </rPr>
      <t>(ik: betegellátás során alkalmazott eszközök)</t>
    </r>
  </si>
  <si>
    <t>Alapozó tantárgyak</t>
  </si>
  <si>
    <t>Differenciált szakmai ismeretek tantárgyai</t>
  </si>
  <si>
    <t>Szabadon választható tantárgyak</t>
  </si>
  <si>
    <t>Elméleti órák összesen</t>
  </si>
  <si>
    <t>Gyakorlati órák összesen</t>
  </si>
  <si>
    <t>tantermi gyakorlat</t>
  </si>
  <si>
    <t>klinikai gyakorlat</t>
  </si>
  <si>
    <t>Jogszabályokban előírt óraszámok %-os aránya az összes óraszámhoz viszonyítva</t>
  </si>
  <si>
    <t>Az alapszak/szakirány kreditpont értékei és %-os arányuk az összes kreditpont értékhez viszonyítva</t>
  </si>
  <si>
    <t>Jogszabályban előírt kreditpont érték tartomány és %-os aránya az összes kreditpont (240) értékhez viszonyítva</t>
  </si>
  <si>
    <r>
      <t xml:space="preserve">Ápolástan I. </t>
    </r>
    <r>
      <rPr>
        <sz val="8"/>
        <rFont val="Times New Roman"/>
        <family val="1"/>
      </rPr>
      <t>(ik: általános ápolástani ismeretek)</t>
    </r>
  </si>
  <si>
    <t>Anatómia II.,
Élettan, kórélettan II.</t>
  </si>
  <si>
    <r>
      <t>Gyógyszertan II.</t>
    </r>
    <r>
      <rPr>
        <sz val="8"/>
        <rFont val="Times New Roman"/>
        <family val="1"/>
      </rPr>
      <t xml:space="preserve"> (ik: kiegészítő gyógyszertan)</t>
    </r>
  </si>
  <si>
    <r>
      <t xml:space="preserve">Klinikai neurofiziológia </t>
    </r>
    <r>
      <rPr>
        <sz val="8"/>
        <rFont val="Times New Roman"/>
        <family val="1"/>
      </rPr>
      <t>(ik: klinikai neurofiziológia)</t>
    </r>
  </si>
  <si>
    <r>
      <t>Mozgástani alapismeretek I.</t>
    </r>
    <r>
      <rPr>
        <sz val="8"/>
        <rFont val="Times New Roman"/>
        <family val="1"/>
      </rPr>
      <t xml:space="preserve"> (ik: fizioterápiai alapismeretek)</t>
    </r>
  </si>
  <si>
    <r>
      <t xml:space="preserve">Demonstrációs gyakorlat I. </t>
    </r>
    <r>
      <rPr>
        <sz val="8"/>
        <rFont val="Times New Roman"/>
        <family val="1"/>
      </rPr>
      <t>(ik: mozgásszervi betegségek fizioterápia, EBHKT)</t>
    </r>
  </si>
  <si>
    <r>
      <t xml:space="preserve">Belgyógyászat I. </t>
    </r>
    <r>
      <rPr>
        <sz val="8"/>
        <rFont val="Times New Roman"/>
        <family val="1"/>
      </rPr>
      <t>(ik: kardiorespiratorikus betegségek)</t>
    </r>
  </si>
  <si>
    <r>
      <t>Fizioterápia II.</t>
    </r>
    <r>
      <rPr>
        <sz val="8"/>
        <rFont val="Times New Roman"/>
        <family val="1"/>
      </rPr>
      <t xml:space="preserve"> (ik: kardiorespiratorikus betegségek fizioterápia, kardiovaskuláris fizioterápia)</t>
    </r>
  </si>
  <si>
    <r>
      <t>Diagnosztikai képalkotás I.</t>
    </r>
    <r>
      <rPr>
        <sz val="8"/>
        <rFont val="Times New Roman"/>
        <family val="1"/>
      </rPr>
      <t xml:space="preserve"> (ik: radiológia és képalkotó eljárások)</t>
    </r>
  </si>
  <si>
    <r>
      <t xml:space="preserve">Demonstrációs gyakorlat II. </t>
    </r>
    <r>
      <rPr>
        <sz val="8"/>
        <rFont val="Times New Roman"/>
        <family val="1"/>
      </rPr>
      <t>(ik: kardiorespiratorikus betegségek fizioterápia)</t>
    </r>
  </si>
  <si>
    <r>
      <t>Neurológia</t>
    </r>
    <r>
      <rPr>
        <sz val="8"/>
        <rFont val="Times New Roman"/>
        <family val="1"/>
      </rPr>
      <t xml:space="preserve"> (ik: neurológiai betegségek)</t>
    </r>
  </si>
  <si>
    <r>
      <t xml:space="preserve">Fizioterápia IV. </t>
    </r>
    <r>
      <rPr>
        <sz val="8"/>
        <rFont val="Times New Roman"/>
        <family val="1"/>
      </rPr>
      <t>(ik: neurológiai-pszichiátriai betegségek fizioterápia, neurológiai fizioterápia)</t>
    </r>
  </si>
  <si>
    <r>
      <t xml:space="preserve">Pszichiátria I. </t>
    </r>
    <r>
      <rPr>
        <sz val="8"/>
        <rFont val="Times New Roman"/>
        <family val="1"/>
      </rPr>
      <t>(ik: pszichiátriai betegségek)</t>
    </r>
  </si>
  <si>
    <r>
      <t>Fizioterápia V.</t>
    </r>
    <r>
      <rPr>
        <sz val="8"/>
        <rFont val="Times New Roman"/>
        <family val="1"/>
      </rPr>
      <t xml:space="preserve"> (ik: neurológiai-pszichiátriai betegségek fizioterápia, pszichiátriai fizioterápia)</t>
    </r>
  </si>
  <si>
    <r>
      <t xml:space="preserve">Fizioterápia VI. </t>
    </r>
    <r>
      <rPr>
        <sz val="8"/>
        <rFont val="Times New Roman"/>
        <family val="1"/>
      </rPr>
      <t>(ik: mozgásszervi betegségek fizioterápia, traumatológiai fizioterápia)</t>
    </r>
  </si>
  <si>
    <r>
      <t xml:space="preserve">Fizioterápia VII. </t>
    </r>
    <r>
      <rPr>
        <sz val="8"/>
        <rFont val="Times New Roman"/>
        <family val="1"/>
      </rPr>
      <t>(ik: mozgásszervi betegségek fizioterápia, sebészeti fizioterápia)</t>
    </r>
  </si>
  <si>
    <r>
      <t xml:space="preserve">Ortopédia I. </t>
    </r>
    <r>
      <rPr>
        <sz val="8"/>
        <rFont val="Times New Roman"/>
        <family val="1"/>
      </rPr>
      <t>(ik: mozgásszervi betegségek)</t>
    </r>
  </si>
  <si>
    <r>
      <t>Fizioterápia VIII.</t>
    </r>
    <r>
      <rPr>
        <sz val="8"/>
        <rFont val="Times New Roman"/>
        <family val="1"/>
      </rPr>
      <t xml:space="preserve"> (ik: mozgásszervi betegségek fizioterápia, ortopédiai fizioterápia)</t>
    </r>
  </si>
  <si>
    <r>
      <t>Demonstrációs gyakorlat III.</t>
    </r>
    <r>
      <rPr>
        <sz val="8"/>
        <rFont val="Times New Roman"/>
        <family val="1"/>
      </rPr>
      <t xml:space="preserve"> (ik: mozgásszervi betegségek fizioterápia, neurológiai-, traumatológiai fizioterápia)</t>
    </r>
  </si>
  <si>
    <r>
      <t>Ortopédia II.</t>
    </r>
    <r>
      <rPr>
        <sz val="8"/>
        <rFont val="Times New Roman"/>
        <family val="1"/>
      </rPr>
      <t xml:space="preserve"> (ik: mozgásszervi betegségek)</t>
    </r>
  </si>
  <si>
    <r>
      <t xml:space="preserve">Fizioterápia IX. </t>
    </r>
    <r>
      <rPr>
        <sz val="8"/>
        <rFont val="Times New Roman"/>
        <family val="1"/>
      </rPr>
      <t>(ik: mozgásszervi betegségek fizioterápia, ortopédiai fizioterápia)</t>
    </r>
  </si>
  <si>
    <r>
      <t xml:space="preserve">Gerontológia II. </t>
    </r>
    <r>
      <rPr>
        <sz val="8"/>
        <rFont val="Times New Roman"/>
        <family val="1"/>
      </rPr>
      <t>(ik: mozgásszervi betegségek, geriátriai fizioterápia)</t>
    </r>
  </si>
  <si>
    <r>
      <t xml:space="preserve">Reumatológia </t>
    </r>
    <r>
      <rPr>
        <sz val="8"/>
        <rFont val="Times New Roman"/>
        <family val="1"/>
      </rPr>
      <t>(ik: mozgásszervi betegségek)</t>
    </r>
  </si>
  <si>
    <r>
      <t xml:space="preserve">Fizioterápia X. </t>
    </r>
    <r>
      <rPr>
        <sz val="8"/>
        <rFont val="Times New Roman"/>
        <family val="1"/>
      </rPr>
      <t>(ik: mozgásszervi betegségek fizioterápia, reumatológiai fizioterápia)</t>
    </r>
  </si>
  <si>
    <r>
      <t>Csecsemő-gyermekgyógyászat I.</t>
    </r>
    <r>
      <rPr>
        <sz val="8"/>
        <rFont val="Times New Roman"/>
        <family val="1"/>
      </rPr>
      <t xml:space="preserve"> (ik: csecsemő-gyermekgyógyászati)</t>
    </r>
  </si>
  <si>
    <t xml:space="preserve">Fejlődésneurológia,
Fizioterápia XI. </t>
  </si>
  <si>
    <r>
      <t xml:space="preserve">Fizioterápia XI. </t>
    </r>
    <r>
      <rPr>
        <sz val="8"/>
        <rFont val="Times New Roman"/>
        <family val="1"/>
      </rPr>
      <t>(ik: csecsemő-gyermekgyógyászati fizioterápia)</t>
    </r>
  </si>
  <si>
    <r>
      <t xml:space="preserve">Fizioterápia XII. </t>
    </r>
    <r>
      <rPr>
        <sz val="8"/>
        <rFont val="Times New Roman"/>
        <family val="1"/>
      </rPr>
      <t>(ik: szülészet-nőgyógyászati fizioterápia)</t>
    </r>
  </si>
  <si>
    <t>Szülészet-nőgyógyászat I.,
Ortopédia II.,
Fizioterápia IX.,
Demonstrációs gyakorlat IV.</t>
  </si>
  <si>
    <t>Ortopédia II.,
Szülészet-nőgyógyászat I.,
Fizioterápia XII.,
Demonstrációs gyakorlat IV.</t>
  </si>
  <si>
    <r>
      <t xml:space="preserve">Rehabilitáció I. </t>
    </r>
    <r>
      <rPr>
        <sz val="8"/>
        <rFont val="Times New Roman"/>
        <family val="1"/>
      </rPr>
      <t>(ik: rehabilitáció)</t>
    </r>
  </si>
  <si>
    <r>
      <t xml:space="preserve">Rehabilitáció II. </t>
    </r>
    <r>
      <rPr>
        <sz val="8"/>
        <rFont val="Times New Roman"/>
        <family val="1"/>
      </rPr>
      <t>(ik: technikai rehabilitáció)</t>
    </r>
  </si>
  <si>
    <r>
      <t xml:space="preserve">Mozgás és masszázsterápiák I. </t>
    </r>
    <r>
      <rPr>
        <sz val="8"/>
        <rFont val="Times New Roman"/>
        <family val="1"/>
      </rPr>
      <t>(ik: elektrodiagnosztika, EBHKT)</t>
    </r>
  </si>
  <si>
    <r>
      <t xml:space="preserve">Mozgás és masszázsterápiák II. </t>
    </r>
    <r>
      <rPr>
        <sz val="8"/>
        <rFont val="Times New Roman"/>
        <family val="1"/>
      </rPr>
      <t>(ik: manuális technikák)</t>
    </r>
  </si>
  <si>
    <r>
      <t xml:space="preserve">Mozgás és masszázsterápiák IV. </t>
    </r>
    <r>
      <rPr>
        <sz val="8"/>
        <rFont val="Times New Roman"/>
        <family val="1"/>
      </rPr>
      <t>(ik: manuálterápia)</t>
    </r>
  </si>
  <si>
    <r>
      <t xml:space="preserve">Mozgás és masszázsterápiák V. </t>
    </r>
    <r>
      <rPr>
        <sz val="8"/>
        <rFont val="Times New Roman"/>
        <family val="1"/>
      </rPr>
      <t>(ik: neurológiai-pszichiátriai betegségek fizioterápia)</t>
    </r>
  </si>
  <si>
    <r>
      <t xml:space="preserve">Sportorvostan </t>
    </r>
    <r>
      <rPr>
        <sz val="8"/>
        <rFont val="Times New Roman"/>
        <family val="1"/>
      </rPr>
      <t>(ik: mozgásszervi betegségek fizioterápiája, sportorvostan)</t>
    </r>
  </si>
  <si>
    <r>
      <t xml:space="preserve">Mozgás és masszázsterápiák III. </t>
    </r>
    <r>
      <rPr>
        <sz val="8"/>
        <rFont val="Times New Roman"/>
        <family val="1"/>
      </rPr>
      <t>(ik: manuális technikák, massage)</t>
    </r>
  </si>
  <si>
    <t>Fizioterápia XI.,
Csecsemő-gyermekgyógyászat I.</t>
  </si>
  <si>
    <t>Fejlődésneurológia,
Csecsemő-gyermekgyógyászat I.</t>
  </si>
  <si>
    <t>Féléves átlag heti tanóraszám (féléves összes tanóraszám/oktatási hetek számával {nappali munkarend 13})</t>
  </si>
  <si>
    <t xml:space="preserve">Anatómia II. </t>
  </si>
  <si>
    <r>
      <t>Komplex mozgásszervi klinikai ismeretek</t>
    </r>
    <r>
      <rPr>
        <sz val="8"/>
        <rFont val="Times New Roman"/>
        <family val="1"/>
      </rPr>
      <t xml:space="preserve"> (ik: klinikai mozgásszervi ismeretek)</t>
    </r>
  </si>
  <si>
    <r>
      <t xml:space="preserve">Edzéselmélet-terhelésélettan I. </t>
    </r>
    <r>
      <rPr>
        <sz val="8"/>
        <rFont val="Times New Roman"/>
        <family val="1"/>
      </rPr>
      <t>(ik: edzéselmélet, terhelésélettan)</t>
    </r>
  </si>
  <si>
    <t xml:space="preserve">Élettan, kórélettan II. </t>
  </si>
  <si>
    <r>
      <t xml:space="preserve">Biofizikai, biomechanikai és műszaki ismeretek I. </t>
    </r>
    <r>
      <rPr>
        <sz val="8"/>
        <rFont val="Times New Roman"/>
        <family val="1"/>
      </rPr>
      <t>(ik: biofizika, egészségügyi műszaki alapismeretek)</t>
    </r>
  </si>
  <si>
    <r>
      <t>Biofizikai, biomechanikai és műszaki ismeretek II.</t>
    </r>
    <r>
      <rPr>
        <sz val="8"/>
        <rFont val="Times New Roman"/>
        <family val="1"/>
      </rPr>
      <t xml:space="preserve"> (ik: biomechanika)</t>
    </r>
  </si>
  <si>
    <t>differenciált szakmai tantárgy</t>
  </si>
  <si>
    <t>szakmai törzstantárgy</t>
  </si>
  <si>
    <t>alapozó</t>
  </si>
  <si>
    <r>
      <t>Jogi ismeretek I.</t>
    </r>
    <r>
      <rPr>
        <sz val="8"/>
        <rFont val="Times New Roman"/>
        <family val="1"/>
      </rPr>
      <t xml:space="preserve"> (ik: egészségügyi jogi ismeretek)</t>
    </r>
  </si>
  <si>
    <r>
      <t xml:space="preserve">Anatómia I. </t>
    </r>
    <r>
      <rPr>
        <sz val="8"/>
        <rFont val="Times New Roman"/>
        <family val="1"/>
      </rPr>
      <t>(ik: anatómia)</t>
    </r>
  </si>
  <si>
    <r>
      <t>Élettan, kórélettan I.</t>
    </r>
    <r>
      <rPr>
        <sz val="8"/>
        <rFont val="Times New Roman"/>
        <family val="1"/>
      </rPr>
      <t xml:space="preserve"> (ik: élettan-kórélettan)</t>
    </r>
  </si>
  <si>
    <r>
      <t xml:space="preserve">Anatómia II. </t>
    </r>
    <r>
      <rPr>
        <sz val="8"/>
        <rFont val="Times New Roman"/>
        <family val="1"/>
      </rPr>
      <t>(ik: anatómia)</t>
    </r>
  </si>
  <si>
    <r>
      <t xml:space="preserve">Élettan, kórélettan II. </t>
    </r>
    <r>
      <rPr>
        <sz val="8"/>
        <rFont val="Times New Roman"/>
        <family val="1"/>
      </rPr>
      <t>(ik: élettan-kórélettan)</t>
    </r>
  </si>
  <si>
    <r>
      <t xml:space="preserve">Filozófia </t>
    </r>
    <r>
      <rPr>
        <sz val="8"/>
        <rFont val="Times New Roman"/>
        <family val="1"/>
      </rPr>
      <t>(ik: filozófia és etika)</t>
    </r>
  </si>
  <si>
    <r>
      <t xml:space="preserve">Szociálpolitika I. </t>
    </r>
    <r>
      <rPr>
        <sz val="8"/>
        <rFont val="Times New Roman"/>
        <family val="1"/>
      </rPr>
      <t>(ik: szociálpolitika)</t>
    </r>
  </si>
  <si>
    <r>
      <t xml:space="preserve">Alkalmazott menedzsment I. </t>
    </r>
    <r>
      <rPr>
        <sz val="8"/>
        <rFont val="Times New Roman"/>
        <family val="1"/>
      </rPr>
      <t>(ik: általános egészségügyi gazdasági és menedzsment ismeretek, minőségbiztosítás)</t>
    </r>
  </si>
  <si>
    <t>több alapszakon közös tantárgy</t>
  </si>
  <si>
    <t>ÁB közös tantárgyak</t>
  </si>
  <si>
    <t>óraszám (elmélet +gyakorlat óraszám)</t>
  </si>
  <si>
    <t>14-16%</t>
  </si>
  <si>
    <t>min. 95</t>
  </si>
  <si>
    <t>Szakdolgozat</t>
  </si>
  <si>
    <r>
      <t xml:space="preserve">Első integrált szigorlat </t>
    </r>
    <r>
      <rPr>
        <sz val="8"/>
        <rFont val="Times New Roman"/>
        <family val="1"/>
      </rPr>
      <t>(Mozgástani alapismeretek I.-II., Mozgások funkcionális elemzése, vizsgálata I.-II.)</t>
    </r>
  </si>
  <si>
    <r>
      <t xml:space="preserve">Második integrált szigorlat </t>
    </r>
    <r>
      <rPr>
        <sz val="8"/>
        <rFont val="Times New Roman"/>
        <family val="1"/>
      </rPr>
      <t>(Fizioterápia VI.-VIII.-IX.-X.)</t>
    </r>
  </si>
  <si>
    <r>
      <t>összesen</t>
    </r>
    <r>
      <rPr>
        <b/>
        <sz val="7"/>
        <rFont val="Times New Roman"/>
        <family val="1"/>
      </rPr>
      <t xml:space="preserve"> (tant. + klin. gyak.)</t>
    </r>
  </si>
  <si>
    <t>I.*</t>
  </si>
  <si>
    <t>*A PTE Egészségtudományi Karon a Képzési és Kimeneti Követelményeknek megfelelően az angol illetve német szaknyelvi oktatás a 3/2008-as számú Dékáni Utasítás szerint történik.</t>
  </si>
  <si>
    <r>
      <t xml:space="preserve">Anatómia </t>
    </r>
    <r>
      <rPr>
        <sz val="6"/>
        <rFont val="Times New Roman"/>
        <family val="1"/>
      </rPr>
      <t xml:space="preserve">III.,
Élettan, kórélettan </t>
    </r>
    <r>
      <rPr>
        <sz val="6"/>
        <rFont val="Times New Roman"/>
        <family val="1"/>
      </rPr>
      <t>III.</t>
    </r>
  </si>
  <si>
    <t>Mozgások funkcionális elemzése, vizsgálata I.</t>
  </si>
  <si>
    <t>Mozgás és masszázsterápiák I.</t>
  </si>
  <si>
    <r>
      <t xml:space="preserve">Anatómia </t>
    </r>
    <r>
      <rPr>
        <sz val="6"/>
        <rFont val="Times New Roman"/>
        <family val="1"/>
      </rPr>
      <t>III.,
Élettan, kórélettan II.,
Biofizikai, biomechanikai és műszaki ismeretek I.</t>
    </r>
  </si>
  <si>
    <t>Demonstrációs gyakorlat I.</t>
  </si>
  <si>
    <t>Anatómia II.,
Élettan, kórélettan III.</t>
  </si>
  <si>
    <r>
      <t>Edzéselmélet-terhelésélettan I., 
Mozgások funkcionális elemzése, vizsgálata I.,</t>
    </r>
    <r>
      <rPr>
        <sz val="6"/>
        <rFont val="Times New Roman"/>
        <family val="1"/>
      </rPr>
      <t xml:space="preserve">
Mozgástani alapismeretek I.</t>
    </r>
  </si>
  <si>
    <t>Edzéselmélet-terhelésélettan I., 
Mozgások funkcionális elemzése, vizsgálata I.,
Mozgástani alapismeretek I.</t>
  </si>
  <si>
    <t>Belgyógyászat I.,
Demonstrációs gyakorlat II.,
Fizioterápia III.</t>
  </si>
  <si>
    <t>Belgyógyászat I.,
Demonstrációs gyakorlat II.,
Fizioterápia II.</t>
  </si>
  <si>
    <t>Mozgás és masszázsterápiák II.</t>
  </si>
  <si>
    <t>Mozgásrendszer funkcionális elemzése, vizsgálata I.</t>
  </si>
  <si>
    <r>
      <t>Klinikai neurofiziológia,</t>
    </r>
    <r>
      <rPr>
        <sz val="6"/>
        <rFont val="Times New Roman"/>
        <family val="1"/>
      </rPr>
      <t xml:space="preserve">
Első integrált szigorlat,
Demonstrációs gyakorlat II.</t>
    </r>
  </si>
  <si>
    <t>Fizioterápia V.</t>
  </si>
  <si>
    <t>Első integrált szigorlat</t>
  </si>
  <si>
    <r>
      <t xml:space="preserve">Klinikai neurofiziológia,
</t>
    </r>
    <r>
      <rPr>
        <sz val="6"/>
        <rFont val="Times New Roman"/>
        <family val="1"/>
      </rPr>
      <t>Első integrált szigorlat,
Demonstrációs gyakorlat II.</t>
    </r>
  </si>
  <si>
    <t>Ortopédia I.,
Fizioterápia VIII.</t>
  </si>
  <si>
    <r>
      <t xml:space="preserve">Klinikai neurofiziológia,
</t>
    </r>
    <r>
      <rPr>
        <sz val="6"/>
        <rFont val="Times New Roman"/>
        <family val="1"/>
      </rPr>
      <t>Első integrált szigorlat</t>
    </r>
  </si>
  <si>
    <t>Rehabilitáció IV.</t>
  </si>
  <si>
    <t>Rehabilitáció III.</t>
  </si>
  <si>
    <t>Fizioterápia XI.,
Fejlődésneurológia,
Csecsemő-gyermekgyógyászat I.</t>
  </si>
  <si>
    <t>Rehabilitáció VIII.</t>
  </si>
  <si>
    <t xml:space="preserve">Rehabilitáció VII. </t>
  </si>
  <si>
    <r>
      <t xml:space="preserve">Rehabilitáció VI. </t>
    </r>
    <r>
      <rPr>
        <sz val="8"/>
        <rFont val="Times New Roman"/>
        <family val="1"/>
      </rPr>
      <t>(ik: rehabilitáció, csecsemő-gyermekgyógyászati fizioterápia, fejlődésneurológia)</t>
    </r>
  </si>
  <si>
    <r>
      <t xml:space="preserve">Rehabilitáció VII. </t>
    </r>
    <r>
      <rPr>
        <sz val="8"/>
        <rFont val="Times New Roman"/>
        <family val="1"/>
      </rPr>
      <t>(ik: rehabilitáció, kardiológiai fizioterápia)</t>
    </r>
  </si>
  <si>
    <r>
      <t xml:space="preserve">Rehabiltáció VIII. </t>
    </r>
    <r>
      <rPr>
        <sz val="8"/>
        <rFont val="Times New Roman"/>
        <family val="1"/>
      </rPr>
      <t>(ik: rehabilitáció, pulmonológiai fizioterápia)</t>
    </r>
  </si>
  <si>
    <t>Anatómia I.,
Élettan, kórélettan I.</t>
  </si>
  <si>
    <r>
      <t>Fizioterápia I.</t>
    </r>
    <r>
      <rPr>
        <sz val="8"/>
        <rFont val="Times New Roman"/>
        <family val="1"/>
      </rPr>
      <t xml:space="preserve"> (ik: általános fizioterápia ismeretek, fizioterápia története)</t>
    </r>
  </si>
  <si>
    <r>
      <t xml:space="preserve">Pedagógia I. </t>
    </r>
    <r>
      <rPr>
        <sz val="8"/>
        <rFont val="Times New Roman"/>
        <family val="1"/>
      </rPr>
      <t>(ik: pedagógia)</t>
    </r>
  </si>
  <si>
    <r>
      <t xml:space="preserve">Egészségszociológia II. </t>
    </r>
    <r>
      <rPr>
        <sz val="8"/>
        <rFont val="Times New Roman"/>
        <family val="1"/>
      </rPr>
      <t>(ik: egészségszociológia)</t>
    </r>
  </si>
  <si>
    <r>
      <t>Munkavédelem-Tűzvédelem</t>
    </r>
    <r>
      <rPr>
        <sz val="8"/>
        <rFont val="Times New Roman"/>
        <family val="1"/>
      </rPr>
      <t xml:space="preserve"> (ik: munkavédelem és tűzvédelem)</t>
    </r>
  </si>
  <si>
    <r>
      <t>Egészségtudomány története I.</t>
    </r>
    <r>
      <rPr>
        <sz val="8"/>
        <rFont val="Times New Roman"/>
        <family val="1"/>
      </rPr>
      <t xml:space="preserve"> (ik: betegápolás története)</t>
    </r>
  </si>
  <si>
    <r>
      <t>Alapozó mozgástudatosítás</t>
    </r>
    <r>
      <rPr>
        <sz val="8"/>
        <rFont val="Times New Roman"/>
        <family val="1"/>
      </rPr>
      <t xml:space="preserve"> (ik: alapozó mozgástudatosítás)</t>
    </r>
  </si>
  <si>
    <r>
      <t xml:space="preserve">Környezeti rizikótényezők </t>
    </r>
    <r>
      <rPr>
        <sz val="8"/>
        <rFont val="Times New Roman"/>
        <family val="1"/>
      </rPr>
      <t>(ik: környezeti rizikófaktorok)</t>
    </r>
  </si>
  <si>
    <r>
      <t xml:space="preserve">Patológia I. </t>
    </r>
    <r>
      <rPr>
        <sz val="8"/>
        <rFont val="Times New Roman"/>
        <family val="1"/>
      </rPr>
      <t>(ik: patológia)</t>
    </r>
  </si>
  <si>
    <r>
      <t>Mozgástani alapismeretek II.</t>
    </r>
    <r>
      <rPr>
        <sz val="8"/>
        <rFont val="Times New Roman"/>
        <family val="1"/>
      </rPr>
      <t xml:space="preserve"> (ik: mozgástani alapismeretek)</t>
    </r>
  </si>
  <si>
    <r>
      <t xml:space="preserve">Mozgások funkcionális elemzése, vizsgálata II. </t>
    </r>
    <r>
      <rPr>
        <sz val="8"/>
        <rFont val="Times New Roman"/>
        <family val="1"/>
      </rPr>
      <t>(ik: mozgások funkcionális elemzése, vizsgálata)</t>
    </r>
  </si>
  <si>
    <r>
      <t xml:space="preserve">Fizioterápia III. </t>
    </r>
    <r>
      <rPr>
        <sz val="8"/>
        <rFont val="Times New Roman"/>
        <family val="1"/>
      </rPr>
      <t>(ik: pulmonológiai fizioterápia)</t>
    </r>
  </si>
  <si>
    <r>
      <t xml:space="preserve">Kutatásmódszertani és biostatisztikai ismeretek II. </t>
    </r>
    <r>
      <rPr>
        <sz val="8"/>
        <rFont val="Times New Roman"/>
        <family val="1"/>
      </rPr>
      <t>(ik: kutatásmódszertani és biostatisztikai ismeretek)</t>
    </r>
  </si>
  <si>
    <r>
      <t xml:space="preserve">Fejlődésneurológia </t>
    </r>
    <r>
      <rPr>
        <sz val="8"/>
        <rFont val="Times New Roman"/>
        <family val="1"/>
      </rPr>
      <t>(ik: fejlődésneurológia, csecsemő-gyermekgyógyászati fizioterápia)</t>
    </r>
  </si>
  <si>
    <r>
      <t xml:space="preserve">Demonstrációs gyakorlat IV. </t>
    </r>
    <r>
      <rPr>
        <sz val="8"/>
        <rFont val="Times New Roman"/>
        <family val="1"/>
      </rPr>
      <t>(ik: szülészet-nőgyógyászati fizioterápia, ortopédiai fizioterápia)</t>
    </r>
  </si>
  <si>
    <r>
      <t>Anatómia III.</t>
    </r>
    <r>
      <rPr>
        <sz val="8"/>
        <rFont val="Times New Roman"/>
        <family val="1"/>
      </rPr>
      <t xml:space="preserve"> (ik: tájanatómia)</t>
    </r>
  </si>
  <si>
    <r>
      <t xml:space="preserve">Sebészet I. </t>
    </r>
    <r>
      <rPr>
        <sz val="8"/>
        <rFont val="Times New Roman"/>
        <family val="1"/>
      </rPr>
      <t>(ik: traumatológia-sebészet)</t>
    </r>
  </si>
  <si>
    <r>
      <t xml:space="preserve">Szülészet-nőgyógyászat I. </t>
    </r>
    <r>
      <rPr>
        <sz val="8"/>
        <rFont val="Times New Roman"/>
        <family val="1"/>
      </rPr>
      <t>(ik: szülészet-nőgyógyászat)</t>
    </r>
  </si>
  <si>
    <r>
      <t xml:space="preserve">Mozgások funkcionális elemzése, vizsgálata I. </t>
    </r>
    <r>
      <rPr>
        <sz val="8"/>
        <rFont val="Times New Roman"/>
        <family val="1"/>
      </rPr>
      <t>(ik: mozgások funkcionális elemzése, vizsgálata)</t>
    </r>
  </si>
  <si>
    <r>
      <t>Rehabilitáció III.</t>
    </r>
    <r>
      <rPr>
        <sz val="8"/>
        <rFont val="Times New Roman"/>
        <family val="1"/>
      </rPr>
      <t xml:space="preserve"> (ik: rehabilitáció, ortopédiai fizioterápia, traumatológiai fizioterápia, reumatológiai fizioterápia)</t>
    </r>
  </si>
  <si>
    <r>
      <t>Rehabilitáció IV.</t>
    </r>
    <r>
      <rPr>
        <sz val="8"/>
        <rFont val="Times New Roman"/>
        <family val="1"/>
      </rPr>
      <t xml:space="preserve"> (ik: rehabilitáció, ortopédiai fizioterápia, traumatológiai fizioterápia, reumatológiai fizioterápia)</t>
    </r>
  </si>
  <si>
    <r>
      <t xml:space="preserve">Rehabilitáció V. </t>
    </r>
    <r>
      <rPr>
        <sz val="8"/>
        <rFont val="Times New Roman"/>
        <family val="1"/>
      </rPr>
      <t>(ik: rehabilitáció, Bobath-módszer, neurológiai fizioterápia)</t>
    </r>
  </si>
  <si>
    <t>Anatómia III. (ik: tájanatómia gyakorlat)</t>
  </si>
  <si>
    <t>AB14GYAN0101</t>
  </si>
  <si>
    <t>AB14GYAN0201</t>
  </si>
  <si>
    <t>AB14GYAN0202</t>
  </si>
  <si>
    <t>AB14GYAN0701</t>
  </si>
  <si>
    <t>AB14GYAN1001</t>
  </si>
  <si>
    <t>AB14GYAN1101</t>
  </si>
  <si>
    <t>AB14GYAN1201</t>
  </si>
  <si>
    <t>AB14GYAN1301</t>
  </si>
  <si>
    <t>AB14GYAN0301</t>
  </si>
  <si>
    <t>AB14GYAN0401</t>
  </si>
  <si>
    <t>AB14GYAN0501</t>
  </si>
  <si>
    <t>AB14GYAN0601</t>
  </si>
  <si>
    <t>AB14GYAN0801</t>
  </si>
  <si>
    <t>AB14GYAN0901</t>
  </si>
  <si>
    <t>AB14GYSZN0101</t>
  </si>
  <si>
    <t>AB14GYSZN0201</t>
  </si>
  <si>
    <t>AB14GYSZN0301</t>
  </si>
  <si>
    <t>AB14GYSZN0401</t>
  </si>
  <si>
    <t>AB14GYSZN0601</t>
  </si>
  <si>
    <t>AB14GYSZN0701</t>
  </si>
  <si>
    <t>AB14GYSZN0801</t>
  </si>
  <si>
    <t>AB14GYSZN0802</t>
  </si>
  <si>
    <t>AB14GYSZN0901</t>
  </si>
  <si>
    <t>AB14GYSZN1401</t>
  </si>
  <si>
    <t>AB14GYSZN1501</t>
  </si>
  <si>
    <t>AB14GYSZN1601</t>
  </si>
  <si>
    <t>AB14GYSZN1701</t>
  </si>
  <si>
    <t>AB14GYSZN1801</t>
  </si>
  <si>
    <t>AB14GYSZN1901</t>
  </si>
  <si>
    <t>AB14GYSZN2601</t>
  </si>
  <si>
    <t>AB14GYSZN2701</t>
  </si>
  <si>
    <t>AB14GYSZN2801</t>
  </si>
  <si>
    <t>AB14GYSZN0501</t>
  </si>
  <si>
    <t>AB14GYSZN1001</t>
  </si>
  <si>
    <t>AB14GYSZN1101</t>
  </si>
  <si>
    <t>AB14GYSZN1201</t>
  </si>
  <si>
    <t>AB14GYSZN1301</t>
  </si>
  <si>
    <t>AB14GYSZN2001</t>
  </si>
  <si>
    <t>AB14GYSZN2101</t>
  </si>
  <si>
    <t>AB14GYSZN2201</t>
  </si>
  <si>
    <t>AB14GYSZN2301</t>
  </si>
  <si>
    <t>AB14GYSZN2401</t>
  </si>
  <si>
    <t>AB14GYSZN2501</t>
  </si>
  <si>
    <t>AB14GYSZN2502</t>
  </si>
  <si>
    <t>AB14GYVN0101</t>
  </si>
  <si>
    <t>AB14GYVN0201</t>
  </si>
  <si>
    <t>AB14GYVN0301</t>
  </si>
  <si>
    <t>AB14GYVN0401</t>
  </si>
  <si>
    <t>AB14GYVN0501</t>
  </si>
  <si>
    <t>AB14GYVN0502</t>
  </si>
  <si>
    <t>AB14GYVN0601</t>
  </si>
  <si>
    <t>AB14GYVN0701</t>
  </si>
  <si>
    <t>AB14GYDN0201</t>
  </si>
  <si>
    <t>AB14GYDN0301</t>
  </si>
  <si>
    <t>AB14GYDN0302</t>
  </si>
  <si>
    <t>AB14GYDN0303</t>
  </si>
  <si>
    <t>AB14GYDN0304</t>
  </si>
  <si>
    <t>AB14GYDN0401</t>
  </si>
  <si>
    <t>AB14GYDN0701</t>
  </si>
  <si>
    <t>AB14GYDN0801</t>
  </si>
  <si>
    <t>AB14GYDN0802</t>
  </si>
  <si>
    <t>AB14GYDN0803</t>
  </si>
  <si>
    <t>AB14GYDN0901</t>
  </si>
  <si>
    <t>AB14GYDN1001</t>
  </si>
  <si>
    <t>AB14GYDN1002</t>
  </si>
  <si>
    <t>AB14GYDN1003</t>
  </si>
  <si>
    <t>AB14GYDN1101</t>
  </si>
  <si>
    <t>AB14GYDN1102</t>
  </si>
  <si>
    <t>AB14GYDN1103</t>
  </si>
  <si>
    <t>AB14GYDN1201</t>
  </si>
  <si>
    <t>AB14GYDN1401</t>
  </si>
  <si>
    <t>AB14GYDN1601</t>
  </si>
  <si>
    <t>AB14GYDN1701</t>
  </si>
  <si>
    <t>AB14GYDN1702</t>
  </si>
  <si>
    <t>AB14GYDN1703</t>
  </si>
  <si>
    <t>AB14GYDN1801</t>
  </si>
  <si>
    <t>AB14GYDN1901</t>
  </si>
  <si>
    <t>AB14GYDN1902</t>
  </si>
  <si>
    <t>AB14GYDN2001</t>
  </si>
  <si>
    <t>AB14GYDN2101</t>
  </si>
  <si>
    <t>AB14GYDN2102</t>
  </si>
  <si>
    <t>AB14GYDN2103</t>
  </si>
  <si>
    <t>AB14GYDN2201</t>
  </si>
  <si>
    <t>AB14GYDN2202</t>
  </si>
  <si>
    <t>AB14GYDN2301</t>
  </si>
  <si>
    <t>AB14GYDN2401</t>
  </si>
  <si>
    <t>AB14GYDN2402</t>
  </si>
  <si>
    <t>AB14GYDN2403</t>
  </si>
  <si>
    <t>AB14GYDN2501</t>
  </si>
  <si>
    <t>AB14GYDN2701</t>
  </si>
  <si>
    <t>AB14GYDN2801</t>
  </si>
  <si>
    <t>AB14GYDN2802</t>
  </si>
  <si>
    <t>AB14GYDN2901</t>
  </si>
  <si>
    <t>AB14GYDN2902</t>
  </si>
  <si>
    <t>AB14GYDN2903</t>
  </si>
  <si>
    <t>AB14GYDN3001</t>
  </si>
  <si>
    <t>AB14GYDN3101</t>
  </si>
  <si>
    <t>AB14GYDN3102</t>
  </si>
  <si>
    <t>AB14GYDN3103</t>
  </si>
  <si>
    <t>AB14GYDN3201</t>
  </si>
  <si>
    <t>AB14GYDN3301</t>
  </si>
  <si>
    <t>AB14GYDN3302</t>
  </si>
  <si>
    <t>AB14GYDN3303</t>
  </si>
  <si>
    <t>AB14GYDN3401</t>
  </si>
  <si>
    <t>AB14GYDN3501</t>
  </si>
  <si>
    <t>AB14GYDN3502</t>
  </si>
  <si>
    <t>AB14GYDN3601</t>
  </si>
  <si>
    <t>AB14GYDN4001</t>
  </si>
  <si>
    <t>AB14GYDN4101</t>
  </si>
  <si>
    <t>AB14GYDN4201</t>
  </si>
  <si>
    <t>AB14GYDN4301</t>
  </si>
  <si>
    <t>AB14GYDN4401</t>
  </si>
  <si>
    <t>AB14GYDN4501</t>
  </si>
  <si>
    <t>AB14GYDN0101</t>
  </si>
  <si>
    <t>AB14GYDN0501</t>
  </si>
  <si>
    <t>AB14GYDN0502</t>
  </si>
  <si>
    <t>AB14GYDN0503</t>
  </si>
  <si>
    <t>AB14GYDN0601</t>
  </si>
  <si>
    <t>AB14GYDN1301</t>
  </si>
  <si>
    <t>AB14GYDN1501</t>
  </si>
  <si>
    <t>AB14GYDN1502</t>
  </si>
  <si>
    <t>AB14GYDN2601</t>
  </si>
  <si>
    <t>AB14GYDN2602</t>
  </si>
  <si>
    <t>AB14GYDN3701</t>
  </si>
  <si>
    <t>AB14GYDN3702</t>
  </si>
  <si>
    <t>AB14GYDN3801</t>
  </si>
  <si>
    <t>AB14GYDN3901</t>
  </si>
  <si>
    <t>AB14GYDN3902</t>
  </si>
  <si>
    <t>Egészségszociológia I. (ik: szociológia)</t>
  </si>
  <si>
    <t xml:space="preserve">Elsősegélynyújtás I. (ik: oxiológia-elsősegélynyújtás, toxikológia előadás) </t>
  </si>
  <si>
    <t xml:space="preserve">Elsősegélynyújtás I. (ik: oxiológia-elsősegélynyújtás, toxikológia gyakorlat) </t>
  </si>
  <si>
    <t>Biológia I. (ik: biológia)</t>
  </si>
  <si>
    <t>Kémia, biokémia I. (ik: biokémia)</t>
  </si>
  <si>
    <t>Anatómia I. (ik: anatómia)</t>
  </si>
  <si>
    <t>Élettan, kórélettan I. (ik: élettan-kórélettan)</t>
  </si>
  <si>
    <t>Egészségnevelés-egészségfejlesztés I. (ik: egészségfejlesztés-egészségnevelés)</t>
  </si>
  <si>
    <t>Anatómia II. (ik: anatómia)</t>
  </si>
  <si>
    <t>Élettan, kórélettan II. (ik: élettan-kórélettan)</t>
  </si>
  <si>
    <t>Ápolástan I. (ik: általános ápolástani ismeretek)</t>
  </si>
  <si>
    <t>Ápolástan I. (ik: általános ápolástani ismeretek gyakorlat)</t>
  </si>
  <si>
    <t>Egészségpszichológia I. (ik: személyiséglélektan, szociálpszichológia, beteg ember lélektana, életkorok pszichológiája)</t>
  </si>
  <si>
    <t>Filozófia (ik: filozófia és etika)</t>
  </si>
  <si>
    <t>Szociálpolitika I. (ik: szociálpolitika)</t>
  </si>
  <si>
    <t>Alkalmazott menedzsment I. (ik: általános egészségügyi gazdasági és menedzsment ismeretek, minőségbiztosítás)</t>
  </si>
  <si>
    <t>Népegészségtan (ik: népegészségtan)</t>
  </si>
  <si>
    <t>Addiktológia I. (ik: addiktológia)</t>
  </si>
  <si>
    <t>Élettan, kórélettan III. (ik: élettan-kórélettan)</t>
  </si>
  <si>
    <t>Fizioterápia I. (ik: általános fizioterápia ismeretek,  fizioterápia története)</t>
  </si>
  <si>
    <t>Gerontológia I. (ik: gerontológia)</t>
  </si>
  <si>
    <t>Gyógyszertan I. (ik: gyógyszertan)</t>
  </si>
  <si>
    <t>Közegészségtan-járványtan I. (ik: közegészségtan-járványtan)</t>
  </si>
  <si>
    <t>Edzéselmélet-terhelésélettan I. (ik: edzéselmélet, terhelésélettan)</t>
  </si>
  <si>
    <t>Gyógyszertan II. (ik: kiegészítő gyógyszertan)</t>
  </si>
  <si>
    <t>Klinikai neurofiziológia (ik: klinikai neurofiziológia)</t>
  </si>
  <si>
    <t>Mozgástani alapismeretek I. (ik: fizioterápiai alapismeretek)</t>
  </si>
  <si>
    <t>Mozgások funkcionális elemzése, vizsgálata I. (ik: mozgások funkcionális elemzése)</t>
  </si>
  <si>
    <t>Mozgások funkcionális elemzése, vizsgálata I. (ik: mozgások funkcionális vizsgálata)</t>
  </si>
  <si>
    <t>Mozgások funkcionális elemzése, vizsgálata I. (ik: mozgások funkcionális vizsgálata gyakorlat)</t>
  </si>
  <si>
    <t>Mozgások funkcionális elemzése, vizsgálata I. (ik: mozgások funkcionális vizsgálata területi gyakorlat)</t>
  </si>
  <si>
    <t>Demonstrációs gyakorlat I. (ik: mozgásszervi betegségek fizioterápia, EBHKT)</t>
  </si>
  <si>
    <t>Mozgástani alapismeretek II. (ik: mozgástani alapismeretek)</t>
  </si>
  <si>
    <t>Mozgások funkcionális elemzése, vizsgálata II. (ik: mozgások funkcionális elemzése)</t>
  </si>
  <si>
    <t>Mozgások funkcionális elemzése, vizsgálata II. (ik: mozgások funkcionális vizsgálata)</t>
  </si>
  <si>
    <t>Mozgások funkcionális elemzése, vizsgálata II. (ik: mozgások funkcionális vizsgálata területi gyakorlat)</t>
  </si>
  <si>
    <t>Belgyógyászat I. (ik: kardiorespiratorikus betegségek)</t>
  </si>
  <si>
    <t>Fizioterápia II. (ik: kardiorespiratorikus betegségek fizioterápia, kardiovaskuláris fizioterápia)</t>
  </si>
  <si>
    <t>Fizioterápia II. (ik: kardiorespiratorikus betegségek fizioterápia,  kardiovaskuláris fizioterápia gyakorlat)</t>
  </si>
  <si>
    <t>Fizioterápia II. (ik: kardiorespiratorikus betegségek fizioterápia,  kardiovaskuláris fizioterápia területi gyakorlat)</t>
  </si>
  <si>
    <t>Fizioterápia III. (ik: pulmonológiai fizioterápia)</t>
  </si>
  <si>
    <t>Fizioterápia III. (ik: pulmonológiai fizioterápia gyakorlat)</t>
  </si>
  <si>
    <t>Fizioterápia III. (ik: pulmonológiai fizioterápia területi gyakorlat)</t>
  </si>
  <si>
    <t>Diagnosztikai képalkotás I. (ik: radiológia és képalkotó eljárások)</t>
  </si>
  <si>
    <t>Demonstrációs gyakorlat II. (ik: kardiorespiratorikus betegségek fizioterápia)</t>
  </si>
  <si>
    <t>Neurológia (ik: neurológiai betegségek)</t>
  </si>
  <si>
    <t>Fizioterápia IV. (ik: neurológiai-pszichiátriai betegségek fizioterápia, neurológiai fizioterápia)</t>
  </si>
  <si>
    <t>Fizioterápia IV. (ik: neurológiai-pszichiátriai betegségek fizioterápia, neurológiai fizioterápia gyakorlat)</t>
  </si>
  <si>
    <t>Fizioterápia IV. (ik: neurológiai-pszichiátriai betegségek fiziot, neurológiai fiziot  területi gyakorlat)</t>
  </si>
  <si>
    <t>Pszichiátria I. (ik: pszichiátriai betegségek)</t>
  </si>
  <si>
    <t>Fizioterápia V. (ik: neurológiai-pszichiátriai betegségek fizioterápia, pszichiátriai fizioterápia)</t>
  </si>
  <si>
    <t>Fizioterápia V. (ik: neurológiai-pszichiátriai betegségek fizioterápia, pszichiátriai fizioterápia gyakorlat)</t>
  </si>
  <si>
    <t>Sebészet I. (ik: traumatológia-sebészet)</t>
  </si>
  <si>
    <t>Fizioterápia VI. (ik: mozgásszervi betegségek fizioterápia, traumatológiai fizioterápia)</t>
  </si>
  <si>
    <t>Fizioterápia VI. (ik: mozgásszervi betegségek fizioterápia, traumatológiai fizioterápia gyakorlat)</t>
  </si>
  <si>
    <t>Fizioterápia VI. (ik: mozgásszervi betegségek fizioterápia, traumatológiai fizioterápia területi gyakorlat)</t>
  </si>
  <si>
    <t>Fizioterápia VII. (ik: mozgásszervi betegségek fizioterápia, sebészeti fizioterápia)</t>
  </si>
  <si>
    <t>Fizioterápia VII. (ik: mozgásszervi betegségek fizioterápia, sebészeti fizioterápia gyakorlat)</t>
  </si>
  <si>
    <t>Ortopédia I. (ik: mozgásszervi betegségek)</t>
  </si>
  <si>
    <t>Fizioterápia VIII. (ik: mozgásszervi betegségek fizioterápia, ortopédiai fizioterápia)</t>
  </si>
  <si>
    <t>Fizioterápia VIII. (ik: mozgásszervi betegségek fizioterápia, ortopédiai fizioterápia gyakorlat)</t>
  </si>
  <si>
    <t>Fizioterápia VIII. (ik: mozgásszervi betegségek fizioter, ortopédiai fizioter területi gyakorlat)</t>
  </si>
  <si>
    <t>Demonstrációs gyakorlat III. (ik: mozgásszervi betegségek fizioterápia, neurológiai-, traumatológiai fizioterápia)</t>
  </si>
  <si>
    <t>Ortopédia II. (ik: mozgásszervi betegségek)</t>
  </si>
  <si>
    <t>Fizioterápia IX. (ik: mozgásszervi betegségek fizioterápia, ortopédiai fizioterápia)</t>
  </si>
  <si>
    <t>Fizioterápia IX. (ik: mozgásszervi betegségek fizioterápia, ortopédiai fizioterápia gyakorlat)</t>
  </si>
  <si>
    <t>Gerontológia II. (ik: mozgásszervi betegségek, geriátria)</t>
  </si>
  <si>
    <t>Gerontológia II. (ik: mozgásszervi betegségek, geriátriai fizioterápia)</t>
  </si>
  <si>
    <t>Gerontológia II. (ik: mozgásszervi betegségek, geriátriai fizioterápia gyakorlat)</t>
  </si>
  <si>
    <t>Reumatológia (ik: mozgásszervi betegségek)</t>
  </si>
  <si>
    <t>Fizioterápia X. (ik: mozgásszervi betegségek fizioterápia, reumatológiai fizioterápia)</t>
  </si>
  <si>
    <t>Fizioterápia X. (ik: mozgásszervi betegségek fizioterápia, reumatológiai fizioterápia gyakorlat)</t>
  </si>
  <si>
    <t>Fizioterápia X. (ik: mozgásszervi betegségek fizioterápia, reumatológiai fizioterápia területi gyakorlat)</t>
  </si>
  <si>
    <t>Csecsemő-gyermekgyógyászat I. (ik: csecsemő-gyermekgyógyászati)</t>
  </si>
  <si>
    <t>Fizioterápia XI. (ik: csecsemő-gyermekgyógyászati fizioterápia)</t>
  </si>
  <si>
    <t>Fizioterápia XI. (ik: csecsemő-gyermekgyógyászati fizioterápia gyakorlat)</t>
  </si>
  <si>
    <t>Fizioterápia XI. (ik: csecsemő-gyermekgyógyászati fizioterápia területi gyakorlat)</t>
  </si>
  <si>
    <t>Szülészet-nőgyógyászat I. (ik: szülészet-nőgyógyászat)</t>
  </si>
  <si>
    <t>Fizioterápia XII. (ik: szülészet-nőgyógyászati fizioterápia)</t>
  </si>
  <si>
    <t>Fizioterápia XII. (ik: szülészet-nőgyógyászati fizioterápia gyakorlat)</t>
  </si>
  <si>
    <t>Demonstrációs gyakorlat IV. (ik: szülészet-nőgyógyászati fizioterápia, ortopédiai fizioterápia)</t>
  </si>
  <si>
    <t>Rehabilitáció III. (ik: rehabilitáció, ortopédiai fizioterápia, traumatológiai fizioterápia, reumatológiai fizioterápia)</t>
  </si>
  <si>
    <t>Rehabilitáció IV. (ik: rehabilitáció, ortopédiai fizioterápia, traumatológiai fizioterápia, reumatológiai fizioterápia)</t>
  </si>
  <si>
    <t>Rehabilitáció V. (ik: rehabilitáció, Bobath-módszer, neurológiai fizioterápia)</t>
  </si>
  <si>
    <t>Rehabilitáció VI. (ik: rehabilitáció, csecsemő-gyermekgyógyászati fizioterápia, fejlődésneurológia)</t>
  </si>
  <si>
    <t>Rehabilitáció VII. (ik: rehabilitáció, kardiológiai fizioterápia)</t>
  </si>
  <si>
    <t>Rehabiltáció VIII. (ik: rehabilitáció, pulmonológiai fizioterápia)</t>
  </si>
  <si>
    <t>Egészségügyi informatika I. (ik: egészségügyi informatika)</t>
  </si>
  <si>
    <t>Egészségügyi latin I. (ik: orvosi latin)</t>
  </si>
  <si>
    <t>Biofizikai, biomechanikai és műszaki ismeretek I. (ik: biofizika, egészségügyi műszaki alapismeretek)</t>
  </si>
  <si>
    <t>Jogi ismeretek I. (ik: egészségügyi jogi ismeretek)</t>
  </si>
  <si>
    <t>Pedagógia I. (ik: pedagógia)</t>
  </si>
  <si>
    <t>Egészségügyi latin II. (ik: orvosi latin)</t>
  </si>
  <si>
    <t>Egészségügyi informatika II. (ik: egészségügyi informatika)</t>
  </si>
  <si>
    <t xml:space="preserve">Kommunikáció és személyiségfejlesztési ismeretek I. (ik: személyiség- és kommunikációfejlesztő csoporttréning) </t>
  </si>
  <si>
    <t>Dietetika I. (ik: általános dietetikai ismeretek)</t>
  </si>
  <si>
    <t>Egészségszociológia II. (ik: egészségszociológia)</t>
  </si>
  <si>
    <t>Etika az egészségtudományokban I. (ik: ápolásetika)</t>
  </si>
  <si>
    <t>Klinikai alapismeretek és propedeutika I. (ik: klinikai alapismeretek és propedeutika)</t>
  </si>
  <si>
    <t>Mikrobiológia I. (ik: mikrobiológia)</t>
  </si>
  <si>
    <t>Patológia I. (ik: patológia)</t>
  </si>
  <si>
    <t>Alapozó mozgástudatosítás (ik: alapozó mozgástudatosítás)</t>
  </si>
  <si>
    <t>Biofizikai, biomechanikai és műszaki ismeretek II. (ik: biomechanika)</t>
  </si>
  <si>
    <t>Anatómia III. (ik: tájanatómia)</t>
  </si>
  <si>
    <t>Kutatásmódszertani és biostatisztikai ismeretek I. (ik: kutatásmódszertani ismeretek)</t>
  </si>
  <si>
    <t>Mozgás és masszázsterápiák I. (ik: elektrodiagnosztika, EBHKT)</t>
  </si>
  <si>
    <t>Mozgás és masszázsterápiák I. (ik: elektrodiagnosztika, EBHKT gyakorlat)</t>
  </si>
  <si>
    <t>Mozgás és masszázsterápiák I. (ik: elektrodiagnosztika EBHKT területi gyakorlat)</t>
  </si>
  <si>
    <t>Mozgás és masszázsterápiák II. (ik: manuális technikák)</t>
  </si>
  <si>
    <t>Mozgás és masszázsterápiák IV. (ik: manuálterápia)</t>
  </si>
  <si>
    <t>Mozgás és masszázsterápiák IV. (ik: manuálterápia gyakorlat)</t>
  </si>
  <si>
    <t>Mozgás és masszázsterápiák V. (ik: neurológiai-pszichiátriai betegségek fizioterápia)</t>
  </si>
  <si>
    <t>Mozgás és masszázsterápiák V. (ik: neurológiai-pszichiátriai betegségek fizioterápia gyakorlat)</t>
  </si>
  <si>
    <t>Kutatásmódszertani és biostatisztikai ismeretek II. (ik: kutatásmódszertani és biostatisztikai ismeretek)</t>
  </si>
  <si>
    <t>Fejlődésneurológia (ik: fejlődésneurológia, csecsemő-gyermekgyógyászati fizioterápia)</t>
  </si>
  <si>
    <t>Fejlődésneurológia (ik: fejlődésneurológia, csecsemő-gyermekgyógyászati fizioterápia gyakorlat)</t>
  </si>
  <si>
    <t>Rehabilitáció I. (ik: rehabilitáció)</t>
  </si>
  <si>
    <t>Rehabilitáció II. (ik: technikai rehabilitáció)</t>
  </si>
  <si>
    <t>Rehabilitáció II. (ik: technikai rehabilitáció gyakorlat)</t>
  </si>
  <si>
    <t>A modern betegellátás eszközrendszere (ik: betegellátás során alkalmazott eszközök)</t>
  </si>
  <si>
    <t>Munkavédelem-Tűzvédelem (ik: munkavédelem és tűzvédelem)</t>
  </si>
  <si>
    <t>Egészségtudomány története I. (ik: betegápolás története)</t>
  </si>
  <si>
    <t>Környezeti rizikótényezők (ik: környezeti rizikófaktorok)</t>
  </si>
  <si>
    <t>Mozgás és masszázsterápiák III. (ik: manuális technikák, massage)</t>
  </si>
  <si>
    <t>Mozgás és masszázsterápiák III. (ik: manuális technikák, massage gyakorlat)</t>
  </si>
  <si>
    <t>Komplex mozgásszervi klinikai ismeretek (ik: klinikai mozgásszervi ismeretek)</t>
  </si>
  <si>
    <t>Sportorvostan (ik: mozgásszervi betegségek fizioterápiája, sportorvostan)</t>
  </si>
  <si>
    <t>Demonstrációs gyakorlat II.,
Fizioterápia II.; III.</t>
  </si>
  <si>
    <t>Belgyógyászat I.,
Fizioterápia II.; III.</t>
  </si>
  <si>
    <t>Sebészet I.,
Fizioterápia IV.;VI.;VII.,
Mozgás és masszázsterápiák V.,
Demonstrációs gyakorlat III.</t>
  </si>
  <si>
    <t>Neurológia,
Sebészet I.,
Fizioterápia VI.; VII.,
Mozgás és masszázsterápiák V.,
Demonstrációs gyakorlat III.</t>
  </si>
  <si>
    <t>Neurológia,
Fizioterápia IV.; VI.; VII.,
Mozgás és masszázsterápiák V.,
Demonstrációs gyakorlat III.</t>
  </si>
  <si>
    <t>Neurológia,
Sebészet I.,
Fizioterápia IV.; VII.,
Mozgás és masszázsterápiák V.,
Demonstrációs gyakorlat III.</t>
  </si>
  <si>
    <t xml:space="preserve">Neurológia,
Sebészet I.,
Fizioterápia IV.;VI.,
Mozgás és masszázsterápiák V.,
Demonstrációs gyakorlat III. </t>
  </si>
  <si>
    <t>Neurológia,
Sebészet I.,
Fizioterápia IV.; VI.; VII.,
Mozgás és masszázsterápiák V.</t>
  </si>
  <si>
    <t>Neurológia,
Sebészet I.,
Fizioterápia IV.; VI.; VII.,
Demonstrációs gyakorlat III.</t>
  </si>
  <si>
    <t>Fizioterápia IX.; XII.,
Szülészet-nőgyógyászat I.,
Demonstrációs gyakorlat IV.</t>
  </si>
  <si>
    <t xml:space="preserve">Belgyógyászat I.,
Fizioterápia II.; VI. </t>
  </si>
  <si>
    <t>Ortopédia II.,
Fizioterápia IX.;XII.,
Demonstrációs gyakorlat IV.</t>
  </si>
  <si>
    <t>Fizioterápia IX.; XII.,
Szülészet-nőgyógyászat I.,
Ortopédia II.</t>
  </si>
  <si>
    <t>Fizioterápia IV.;VI.;VIII.</t>
  </si>
  <si>
    <t>Fizioterápia IV.; VI.; VIII.</t>
  </si>
  <si>
    <t>ETR-es kurzuscím</t>
  </si>
  <si>
    <t>Tantárgy megnevezése</t>
  </si>
  <si>
    <t>Tantárgykód</t>
  </si>
  <si>
    <t>AB14GYDN4701</t>
  </si>
  <si>
    <t>AB14GYDN4601</t>
  </si>
  <si>
    <t>Tantárgy KKK szerinti besorolása</t>
  </si>
  <si>
    <t>Összóraszám (elmélet + gyakorlat óraszám)</t>
  </si>
  <si>
    <r>
      <t xml:space="preserve">Anatómia </t>
    </r>
    <r>
      <rPr>
        <sz val="6"/>
        <rFont val="Times New Roman"/>
        <family val="1"/>
      </rPr>
      <t>III.,
Alapozó mozgástudatosítás,
Biofizikai, biomechanikai és műszaki ismeretek I.</t>
    </r>
  </si>
  <si>
    <r>
      <t xml:space="preserve">Edzéselmélet-terhelésélettan I., 
Mozgások funkcionális elemzése, vizsgálata I., 
</t>
    </r>
    <r>
      <rPr>
        <sz val="6"/>
        <rFont val="Times New Roman"/>
        <family val="1"/>
      </rPr>
      <t>Mozgástani alapismeretek I.</t>
    </r>
  </si>
  <si>
    <t>Edzéselmélet-terhelésélettan I., 
Mozgások funkcionális elemzése, vizsgálata I., 
Mozgástani alapismeretek I.</t>
  </si>
  <si>
    <t>Edzéselmélet-terhelésélettan I., 
Mozgások funkcionális elemzése, vizsgálata I., 
Demonstrációs gyakorlat I.</t>
  </si>
  <si>
    <t>Mozgástani alapismeretek  II.,
Mozgások funkcionális elemzése, vizsgálata II.</t>
  </si>
  <si>
    <t>Fizioterápia VIII.; IX.; X.</t>
  </si>
  <si>
    <t>Reumatológia,
Ortopédia II.,</t>
  </si>
  <si>
    <t>Mozgás és masszázsterápiák V.,
Neurológia,
Fizioterápia IV.</t>
  </si>
  <si>
    <t>Belgyógyászat I.,
Fizioterápia II.; III.,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</si>
</sst>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 diagonalDown="1">
      <left style="medium"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7" borderId="17" xfId="0" applyFont="1" applyFill="1" applyBorder="1" applyAlignment="1">
      <alignment horizontal="left"/>
    </xf>
    <xf numFmtId="0" fontId="3" fillId="25" borderId="17" xfId="0" applyFont="1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/>
    </xf>
    <xf numFmtId="10" fontId="3" fillId="0" borderId="30" xfId="61" applyNumberFormat="1" applyFont="1" applyFill="1" applyBorder="1" applyAlignment="1">
      <alignment horizontal="center"/>
    </xf>
    <xf numFmtId="10" fontId="3" fillId="0" borderId="29" xfId="61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0" fontId="3" fillId="0" borderId="24" xfId="61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0" fontId="3" fillId="0" borderId="0" xfId="61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9" borderId="41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25" borderId="45" xfId="0" applyFont="1" applyFill="1" applyBorder="1" applyAlignment="1" applyProtection="1">
      <alignment horizontal="center" vertical="center" wrapText="1"/>
      <protection/>
    </xf>
    <xf numFmtId="0" fontId="3" fillId="25" borderId="16" xfId="0" applyFont="1" applyFill="1" applyBorder="1" applyAlignment="1" applyProtection="1">
      <alignment horizontal="center" vertical="center" wrapText="1"/>
      <protection/>
    </xf>
    <xf numFmtId="0" fontId="3" fillId="25" borderId="51" xfId="0" applyFont="1" applyFill="1" applyBorder="1" applyAlignment="1" applyProtection="1">
      <alignment horizontal="center" vertical="center" wrapText="1"/>
      <protection/>
    </xf>
    <xf numFmtId="0" fontId="3" fillId="25" borderId="24" xfId="0" applyFont="1" applyFill="1" applyBorder="1" applyAlignment="1" applyProtection="1">
      <alignment horizontal="center" vertical="center" wrapText="1"/>
      <protection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25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0" fontId="3" fillId="0" borderId="57" xfId="61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0" fillId="0" borderId="0" xfId="0" applyFont="1" applyFill="1" applyAlignment="1">
      <alignment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vertical="center" wrapText="1"/>
    </xf>
    <xf numFmtId="0" fontId="2" fillId="38" borderId="26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vertical="center" wrapText="1"/>
    </xf>
    <xf numFmtId="0" fontId="2" fillId="38" borderId="17" xfId="0" applyFont="1" applyFill="1" applyBorder="1" applyAlignment="1" applyProtection="1">
      <alignment vertical="center" wrapText="1"/>
      <protection/>
    </xf>
    <xf numFmtId="0" fontId="2" fillId="38" borderId="17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 applyProtection="1">
      <alignment horizontal="left" vertical="center" wrapText="1"/>
      <protection/>
    </xf>
    <xf numFmtId="0" fontId="2" fillId="38" borderId="26" xfId="0" applyFont="1" applyFill="1" applyBorder="1" applyAlignment="1" applyProtection="1">
      <alignment vertical="center" wrapText="1"/>
      <protection/>
    </xf>
    <xf numFmtId="0" fontId="2" fillId="38" borderId="16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horizontal="left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6" xfId="0" applyFont="1" applyFill="1" applyBorder="1" applyAlignment="1">
      <alignment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 applyProtection="1">
      <alignment horizontal="left" vertical="center" wrapText="1"/>
      <protection/>
    </xf>
    <xf numFmtId="0" fontId="3" fillId="39" borderId="17" xfId="0" applyFont="1" applyFill="1" applyBorder="1" applyAlignment="1">
      <alignment horizontal="left" vertical="center" wrapText="1"/>
    </xf>
    <xf numFmtId="0" fontId="3" fillId="40" borderId="16" xfId="0" applyFont="1" applyFill="1" applyBorder="1" applyAlignment="1">
      <alignment horizontal="left" vertical="center" wrapText="1"/>
    </xf>
    <xf numFmtId="0" fontId="3" fillId="40" borderId="1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8" borderId="26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vertical="center" wrapText="1"/>
    </xf>
    <xf numFmtId="0" fontId="2" fillId="40" borderId="16" xfId="0" applyFont="1" applyFill="1" applyBorder="1" applyAlignment="1">
      <alignment vertical="center" wrapText="1"/>
    </xf>
    <xf numFmtId="0" fontId="2" fillId="40" borderId="17" xfId="0" applyFont="1" applyFill="1" applyBorder="1" applyAlignment="1">
      <alignment vertical="center" wrapText="1"/>
    </xf>
    <xf numFmtId="0" fontId="2" fillId="38" borderId="17" xfId="0" applyFont="1" applyFill="1" applyBorder="1" applyAlignment="1" applyProtection="1">
      <alignment vertical="center" wrapText="1"/>
      <protection/>
    </xf>
    <xf numFmtId="0" fontId="2" fillId="39" borderId="17" xfId="0" applyFont="1" applyFill="1" applyBorder="1" applyAlignment="1" applyProtection="1">
      <alignment vertical="center" wrapText="1"/>
      <protection/>
    </xf>
    <xf numFmtId="0" fontId="2" fillId="39" borderId="16" xfId="0" applyFont="1" applyFill="1" applyBorder="1" applyAlignment="1">
      <alignment vertical="center" wrapText="1"/>
    </xf>
    <xf numFmtId="0" fontId="2" fillId="38" borderId="26" xfId="0" applyFont="1" applyFill="1" applyBorder="1" applyAlignment="1" applyProtection="1">
      <alignment vertical="center" wrapText="1"/>
      <protection/>
    </xf>
    <xf numFmtId="0" fontId="2" fillId="38" borderId="16" xfId="0" applyFont="1" applyFill="1" applyBorder="1" applyAlignment="1">
      <alignment vertical="center" wrapText="1"/>
    </xf>
    <xf numFmtId="0" fontId="3" fillId="38" borderId="26" xfId="0" applyFont="1" applyFill="1" applyBorder="1" applyAlignment="1">
      <alignment horizontal="left" vertical="center" wrapText="1"/>
    </xf>
    <xf numFmtId="0" fontId="3" fillId="39" borderId="17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>
      <alignment horizontal="left" vertical="center" wrapText="1"/>
    </xf>
    <xf numFmtId="0" fontId="3" fillId="39" borderId="16" xfId="0" applyFont="1" applyFill="1" applyBorder="1" applyAlignment="1">
      <alignment horizontal="left" vertical="center" wrapText="1"/>
    </xf>
    <xf numFmtId="0" fontId="3" fillId="38" borderId="26" xfId="0" applyFont="1" applyFill="1" applyBorder="1" applyAlignment="1" applyProtection="1">
      <alignment horizontal="left" vertical="center" wrapText="1"/>
      <protection/>
    </xf>
    <xf numFmtId="0" fontId="3" fillId="38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41" borderId="58" xfId="0" applyFont="1" applyFill="1" applyBorder="1" applyAlignment="1">
      <alignment vertical="center"/>
    </xf>
    <xf numFmtId="0" fontId="10" fillId="41" borderId="59" xfId="0" applyFont="1" applyFill="1" applyBorder="1" applyAlignment="1">
      <alignment horizontal="center" vertical="center"/>
    </xf>
    <xf numFmtId="0" fontId="10" fillId="41" borderId="59" xfId="0" applyFont="1" applyFill="1" applyBorder="1" applyAlignment="1">
      <alignment vertical="center"/>
    </xf>
    <xf numFmtId="0" fontId="10" fillId="41" borderId="6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9" fontId="3" fillId="0" borderId="55" xfId="6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6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1" fontId="3" fillId="0" borderId="59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38" borderId="1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9" borderId="17" xfId="0" applyFont="1" applyFill="1" applyBorder="1" applyAlignment="1" applyProtection="1">
      <alignment vertical="center" wrapText="1"/>
      <protection/>
    </xf>
    <xf numFmtId="0" fontId="2" fillId="38" borderId="17" xfId="0" applyFont="1" applyFill="1" applyBorder="1" applyAlignment="1" applyProtection="1">
      <alignment horizontal="left" vertical="center" wrapText="1"/>
      <protection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2" borderId="58" xfId="0" applyFont="1" applyFill="1" applyBorder="1" applyAlignment="1">
      <alignment horizontal="center" vertical="center" wrapText="1"/>
    </xf>
    <xf numFmtId="0" fontId="3" fillId="42" borderId="59" xfId="0" applyFont="1" applyFill="1" applyBorder="1" applyAlignment="1">
      <alignment horizontal="center" vertical="center" wrapText="1"/>
    </xf>
    <xf numFmtId="0" fontId="3" fillId="42" borderId="60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10" fontId="3" fillId="42" borderId="26" xfId="0" applyNumberFormat="1" applyFont="1" applyFill="1" applyBorder="1" applyAlignment="1">
      <alignment horizontal="center"/>
    </xf>
    <xf numFmtId="10" fontId="3" fillId="42" borderId="27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42" borderId="74" xfId="0" applyFont="1" applyFill="1" applyBorder="1" applyAlignment="1">
      <alignment horizontal="center" vertical="center"/>
    </xf>
    <xf numFmtId="0" fontId="3" fillId="42" borderId="47" xfId="0" applyFont="1" applyFill="1" applyBorder="1" applyAlignment="1">
      <alignment horizontal="center" vertical="center"/>
    </xf>
    <xf numFmtId="0" fontId="3" fillId="42" borderId="75" xfId="0" applyFont="1" applyFill="1" applyBorder="1" applyAlignment="1">
      <alignment horizontal="center" vertical="center"/>
    </xf>
    <xf numFmtId="0" fontId="3" fillId="42" borderId="76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/>
    </xf>
    <xf numFmtId="10" fontId="3" fillId="42" borderId="11" xfId="0" applyNumberFormat="1" applyFont="1" applyFill="1" applyBorder="1" applyAlignment="1">
      <alignment horizontal="center"/>
    </xf>
    <xf numFmtId="10" fontId="3" fillId="42" borderId="12" xfId="0" applyNumberFormat="1" applyFont="1" applyFill="1" applyBorder="1" applyAlignment="1">
      <alignment horizontal="center"/>
    </xf>
    <xf numFmtId="0" fontId="3" fillId="42" borderId="18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10" fontId="3" fillId="42" borderId="17" xfId="0" applyNumberFormat="1" applyFont="1" applyFill="1" applyBorder="1" applyAlignment="1">
      <alignment horizontal="center"/>
    </xf>
    <xf numFmtId="10" fontId="3" fillId="42" borderId="28" xfId="0" applyNumberFormat="1" applyFont="1" applyFill="1" applyBorder="1" applyAlignment="1">
      <alignment horizontal="center"/>
    </xf>
    <xf numFmtId="0" fontId="3" fillId="42" borderId="41" xfId="0" applyFont="1" applyFill="1" applyBorder="1" applyAlignment="1">
      <alignment horizontal="center"/>
    </xf>
    <xf numFmtId="0" fontId="3" fillId="42" borderId="27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42" borderId="28" xfId="0" applyFont="1" applyFill="1" applyBorder="1" applyAlignment="1">
      <alignment horizontal="center"/>
    </xf>
    <xf numFmtId="0" fontId="3" fillId="0" borderId="5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10" fontId="3" fillId="42" borderId="16" xfId="0" applyNumberFormat="1" applyFont="1" applyFill="1" applyBorder="1" applyAlignment="1">
      <alignment horizontal="center"/>
    </xf>
    <xf numFmtId="10" fontId="3" fillId="42" borderId="23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42" borderId="56" xfId="0" applyFont="1" applyFill="1" applyBorder="1" applyAlignment="1">
      <alignment horizontal="center"/>
    </xf>
    <xf numFmtId="0" fontId="3" fillId="42" borderId="78" xfId="0" applyFont="1" applyFill="1" applyBorder="1" applyAlignment="1">
      <alignment horizontal="center"/>
    </xf>
    <xf numFmtId="10" fontId="3" fillId="42" borderId="20" xfId="0" applyNumberFormat="1" applyFont="1" applyFill="1" applyBorder="1" applyAlignment="1">
      <alignment horizontal="center"/>
    </xf>
    <xf numFmtId="10" fontId="3" fillId="42" borderId="48" xfId="0" applyNumberFormat="1" applyFont="1" applyFill="1" applyBorder="1" applyAlignment="1">
      <alignment horizontal="center"/>
    </xf>
    <xf numFmtId="10" fontId="3" fillId="42" borderId="26" xfId="61" applyNumberFormat="1" applyFont="1" applyFill="1" applyBorder="1" applyAlignment="1">
      <alignment horizontal="center"/>
    </xf>
    <xf numFmtId="10" fontId="3" fillId="42" borderId="27" xfId="61" applyNumberFormat="1" applyFont="1" applyFill="1" applyBorder="1" applyAlignment="1">
      <alignment horizontal="center"/>
    </xf>
    <xf numFmtId="0" fontId="2" fillId="42" borderId="55" xfId="0" applyFont="1" applyFill="1" applyBorder="1" applyAlignment="1">
      <alignment horizontal="center" vertical="center"/>
    </xf>
    <xf numFmtId="0" fontId="2" fillId="42" borderId="37" xfId="0" applyFont="1" applyFill="1" applyBorder="1" applyAlignment="1">
      <alignment horizontal="center" vertical="center"/>
    </xf>
    <xf numFmtId="9" fontId="3" fillId="42" borderId="51" xfId="0" applyNumberFormat="1" applyFont="1" applyFill="1" applyBorder="1" applyAlignment="1">
      <alignment horizontal="center" vertical="center"/>
    </xf>
    <xf numFmtId="0" fontId="3" fillId="42" borderId="37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9" fontId="3" fillId="42" borderId="16" xfId="61" applyFont="1" applyFill="1" applyBorder="1" applyAlignment="1">
      <alignment horizontal="center" vertical="center"/>
    </xf>
    <xf numFmtId="9" fontId="3" fillId="42" borderId="23" xfId="6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42" borderId="70" xfId="0" applyFont="1" applyFill="1" applyBorder="1" applyAlignment="1">
      <alignment horizontal="center" vertical="center"/>
    </xf>
    <xf numFmtId="0" fontId="3" fillId="42" borderId="80" xfId="0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Prozent 2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L17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6" sqref="D6"/>
    </sheetView>
  </sheetViews>
  <sheetFormatPr defaultColWidth="11.421875" defaultRowHeight="15"/>
  <cols>
    <col min="1" max="2" width="14.7109375" style="70" customWidth="1"/>
    <col min="3" max="3" width="31.421875" style="70" customWidth="1"/>
    <col min="4" max="4" width="26.00390625" style="70" customWidth="1"/>
    <col min="5" max="5" width="4.28125" style="70" customWidth="1"/>
    <col min="6" max="6" width="4.8515625" style="70" customWidth="1"/>
    <col min="7" max="7" width="5.00390625" style="174" customWidth="1"/>
    <col min="8" max="8" width="5.8515625" style="70" customWidth="1"/>
    <col min="9" max="9" width="3.8515625" style="174" customWidth="1"/>
    <col min="10" max="10" width="4.28125" style="70" customWidth="1"/>
    <col min="11" max="11" width="4.8515625" style="174" customWidth="1"/>
    <col min="12" max="12" width="5.00390625" style="70" customWidth="1"/>
    <col min="13" max="13" width="5.8515625" style="174" customWidth="1"/>
    <col min="14" max="14" width="3.8515625" style="70" customWidth="1"/>
    <col min="15" max="15" width="4.28125" style="70" customWidth="1"/>
    <col min="16" max="16" width="4.8515625" style="70" customWidth="1"/>
    <col min="17" max="17" width="5.00390625" style="70" customWidth="1"/>
    <col min="18" max="18" width="5.8515625" style="70" customWidth="1"/>
    <col min="19" max="19" width="3.8515625" style="70" customWidth="1"/>
    <col min="20" max="20" width="4.28125" style="70" customWidth="1"/>
    <col min="21" max="21" width="4.8515625" style="70" customWidth="1"/>
    <col min="22" max="22" width="5.00390625" style="70" customWidth="1"/>
    <col min="23" max="23" width="5.8515625" style="70" customWidth="1"/>
    <col min="24" max="24" width="3.8515625" style="70" customWidth="1"/>
    <col min="25" max="25" width="4.28125" style="70" customWidth="1"/>
    <col min="26" max="26" width="4.8515625" style="70" customWidth="1"/>
    <col min="27" max="27" width="5.00390625" style="70" customWidth="1"/>
    <col min="28" max="28" width="5.8515625" style="70" customWidth="1"/>
    <col min="29" max="29" width="3.8515625" style="70" customWidth="1"/>
    <col min="30" max="30" width="4.28125" style="70" customWidth="1"/>
    <col min="31" max="31" width="4.8515625" style="70" customWidth="1"/>
    <col min="32" max="32" width="5.00390625" style="70" customWidth="1"/>
    <col min="33" max="33" width="5.8515625" style="70" customWidth="1"/>
    <col min="34" max="34" width="3.8515625" style="70" customWidth="1"/>
    <col min="35" max="35" width="4.28125" style="70" customWidth="1"/>
    <col min="36" max="36" width="4.8515625" style="70" customWidth="1"/>
    <col min="37" max="37" width="5.00390625" style="70" customWidth="1"/>
    <col min="38" max="38" width="5.8515625" style="70" customWidth="1"/>
    <col min="39" max="39" width="3.8515625" style="70" customWidth="1"/>
    <col min="40" max="40" width="4.28125" style="70" customWidth="1"/>
    <col min="41" max="41" width="4.8515625" style="70" customWidth="1"/>
    <col min="42" max="42" width="5.00390625" style="70" customWidth="1"/>
    <col min="43" max="43" width="5.8515625" style="70" customWidth="1"/>
    <col min="44" max="44" width="3.8515625" style="70" customWidth="1"/>
    <col min="45" max="45" width="5.00390625" style="70" customWidth="1"/>
    <col min="46" max="46" width="4.7109375" style="33" customWidth="1"/>
    <col min="47" max="47" width="6.00390625" style="70" customWidth="1"/>
    <col min="48" max="48" width="5.421875" style="70" customWidth="1"/>
    <col min="49" max="49" width="5.7109375" style="70" customWidth="1"/>
    <col min="50" max="50" width="17.28125" style="70" customWidth="1"/>
    <col min="51" max="51" width="17.7109375" style="70" customWidth="1"/>
    <col min="52" max="52" width="5.7109375" style="70" customWidth="1"/>
    <col min="53" max="53" width="3.7109375" style="70" customWidth="1"/>
    <col min="54" max="54" width="4.7109375" style="70" bestFit="1" customWidth="1"/>
    <col min="55" max="55" width="4.57421875" style="70" bestFit="1" customWidth="1"/>
    <col min="56" max="57" width="6.140625" style="70" customWidth="1"/>
    <col min="58" max="58" width="5.7109375" style="70" bestFit="1" customWidth="1"/>
    <col min="59" max="59" width="15.8515625" style="70" customWidth="1"/>
    <col min="60" max="60" width="17.00390625" style="70" bestFit="1" customWidth="1"/>
    <col min="61" max="16384" width="11.421875" style="70" customWidth="1"/>
  </cols>
  <sheetData>
    <row r="1" spans="1:55" s="1" customFormat="1" ht="13.5" thickBot="1">
      <c r="A1" s="346" t="s">
        <v>509</v>
      </c>
      <c r="B1" s="346" t="s">
        <v>506</v>
      </c>
      <c r="C1" s="346" t="s">
        <v>505</v>
      </c>
      <c r="D1" s="346" t="s">
        <v>504</v>
      </c>
      <c r="E1" s="367" t="s">
        <v>0</v>
      </c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9"/>
      <c r="AS1" s="375" t="s">
        <v>1</v>
      </c>
      <c r="AT1" s="376"/>
      <c r="AU1" s="376"/>
      <c r="AV1" s="376"/>
      <c r="AW1" s="376"/>
      <c r="AX1" s="379" t="s">
        <v>2</v>
      </c>
      <c r="AY1" s="265" t="s">
        <v>3</v>
      </c>
      <c r="AZ1" s="34"/>
      <c r="BA1" s="21"/>
      <c r="BB1" s="21"/>
      <c r="BC1" s="21"/>
    </row>
    <row r="2" spans="1:52" s="1" customFormat="1" ht="13.5" thickBot="1">
      <c r="A2" s="347"/>
      <c r="B2" s="347"/>
      <c r="C2" s="347"/>
      <c r="D2" s="347"/>
      <c r="E2" s="361" t="s">
        <v>183</v>
      </c>
      <c r="F2" s="349"/>
      <c r="G2" s="349"/>
      <c r="H2" s="349"/>
      <c r="I2" s="350"/>
      <c r="J2" s="349" t="s">
        <v>5</v>
      </c>
      <c r="K2" s="349"/>
      <c r="L2" s="349"/>
      <c r="M2" s="349"/>
      <c r="N2" s="350"/>
      <c r="O2" s="349" t="s">
        <v>19</v>
      </c>
      <c r="P2" s="349"/>
      <c r="Q2" s="349"/>
      <c r="R2" s="349"/>
      <c r="S2" s="350"/>
      <c r="T2" s="349" t="s">
        <v>40</v>
      </c>
      <c r="U2" s="349"/>
      <c r="V2" s="349"/>
      <c r="W2" s="349"/>
      <c r="X2" s="350"/>
      <c r="Y2" s="361" t="s">
        <v>38</v>
      </c>
      <c r="Z2" s="349"/>
      <c r="AA2" s="349"/>
      <c r="AB2" s="349"/>
      <c r="AC2" s="350"/>
      <c r="AD2" s="362" t="s">
        <v>44</v>
      </c>
      <c r="AE2" s="363"/>
      <c r="AF2" s="364"/>
      <c r="AG2" s="364"/>
      <c r="AH2" s="365"/>
      <c r="AI2" s="363" t="s">
        <v>41</v>
      </c>
      <c r="AJ2" s="363"/>
      <c r="AK2" s="364"/>
      <c r="AL2" s="364"/>
      <c r="AM2" s="366"/>
      <c r="AN2" s="362" t="s">
        <v>42</v>
      </c>
      <c r="AO2" s="363"/>
      <c r="AP2" s="364"/>
      <c r="AQ2" s="364"/>
      <c r="AR2" s="366"/>
      <c r="AS2" s="377"/>
      <c r="AT2" s="378"/>
      <c r="AU2" s="378"/>
      <c r="AV2" s="378"/>
      <c r="AW2" s="378"/>
      <c r="AX2" s="380"/>
      <c r="AY2" s="266"/>
      <c r="AZ2" s="34"/>
    </row>
    <row r="3" spans="1:52" s="7" customFormat="1" ht="32.25" thickBot="1">
      <c r="A3" s="348"/>
      <c r="B3" s="348"/>
      <c r="C3" s="348"/>
      <c r="D3" s="348"/>
      <c r="E3" s="5" t="s">
        <v>73</v>
      </c>
      <c r="F3" s="3" t="s">
        <v>6</v>
      </c>
      <c r="G3" s="3" t="s">
        <v>7</v>
      </c>
      <c r="H3" s="3" t="s">
        <v>8</v>
      </c>
      <c r="I3" s="4" t="s">
        <v>74</v>
      </c>
      <c r="J3" s="2" t="s">
        <v>73</v>
      </c>
      <c r="K3" s="3" t="s">
        <v>6</v>
      </c>
      <c r="L3" s="3" t="s">
        <v>7</v>
      </c>
      <c r="M3" s="3" t="s">
        <v>8</v>
      </c>
      <c r="N3" s="4" t="s">
        <v>74</v>
      </c>
      <c r="O3" s="2" t="s">
        <v>73</v>
      </c>
      <c r="P3" s="3" t="s">
        <v>6</v>
      </c>
      <c r="Q3" s="3" t="s">
        <v>7</v>
      </c>
      <c r="R3" s="3" t="s">
        <v>8</v>
      </c>
      <c r="S3" s="4" t="s">
        <v>74</v>
      </c>
      <c r="T3" s="2" t="s">
        <v>73</v>
      </c>
      <c r="U3" s="3" t="s">
        <v>6</v>
      </c>
      <c r="V3" s="3" t="s">
        <v>7</v>
      </c>
      <c r="W3" s="3" t="s">
        <v>8</v>
      </c>
      <c r="X3" s="4" t="s">
        <v>74</v>
      </c>
      <c r="Y3" s="5" t="s">
        <v>73</v>
      </c>
      <c r="Z3" s="3" t="s">
        <v>6</v>
      </c>
      <c r="AA3" s="3" t="s">
        <v>7</v>
      </c>
      <c r="AB3" s="3" t="s">
        <v>8</v>
      </c>
      <c r="AC3" s="4" t="s">
        <v>74</v>
      </c>
      <c r="AD3" s="5" t="s">
        <v>73</v>
      </c>
      <c r="AE3" s="3" t="s">
        <v>6</v>
      </c>
      <c r="AF3" s="3" t="s">
        <v>7</v>
      </c>
      <c r="AG3" s="3" t="s">
        <v>8</v>
      </c>
      <c r="AH3" s="4" t="s">
        <v>74</v>
      </c>
      <c r="AI3" s="5" t="s">
        <v>73</v>
      </c>
      <c r="AJ3" s="3" t="s">
        <v>6</v>
      </c>
      <c r="AK3" s="3" t="s">
        <v>7</v>
      </c>
      <c r="AL3" s="3" t="s">
        <v>8</v>
      </c>
      <c r="AM3" s="4" t="s">
        <v>74</v>
      </c>
      <c r="AN3" s="5" t="s">
        <v>73</v>
      </c>
      <c r="AO3" s="3" t="s">
        <v>6</v>
      </c>
      <c r="AP3" s="3" t="s">
        <v>7</v>
      </c>
      <c r="AQ3" s="3" t="s">
        <v>8</v>
      </c>
      <c r="AR3" s="6" t="s">
        <v>74</v>
      </c>
      <c r="AS3" s="67" t="s">
        <v>10</v>
      </c>
      <c r="AT3" s="68" t="s">
        <v>11</v>
      </c>
      <c r="AU3" s="68" t="s">
        <v>75</v>
      </c>
      <c r="AV3" s="69" t="s">
        <v>76</v>
      </c>
      <c r="AW3" s="57" t="s">
        <v>9</v>
      </c>
      <c r="AX3" s="381"/>
      <c r="AY3" s="267"/>
      <c r="AZ3" s="34"/>
    </row>
    <row r="4" spans="1:51" ht="22.5">
      <c r="A4" s="194" t="s">
        <v>165</v>
      </c>
      <c r="B4" s="235" t="s">
        <v>234</v>
      </c>
      <c r="C4" s="179" t="s">
        <v>77</v>
      </c>
      <c r="D4" s="245" t="s">
        <v>362</v>
      </c>
      <c r="E4" s="90">
        <v>28</v>
      </c>
      <c r="F4" s="91"/>
      <c r="G4" s="91"/>
      <c r="H4" s="92">
        <f>I4*30-SUM(E4:G4)</f>
        <v>32</v>
      </c>
      <c r="I4" s="98">
        <v>2</v>
      </c>
      <c r="J4" s="93"/>
      <c r="K4" s="91"/>
      <c r="L4" s="91"/>
      <c r="M4" s="92"/>
      <c r="N4" s="98"/>
      <c r="O4" s="93"/>
      <c r="P4" s="91"/>
      <c r="Q4" s="91"/>
      <c r="R4" s="92"/>
      <c r="S4" s="98"/>
      <c r="T4" s="93"/>
      <c r="U4" s="91"/>
      <c r="V4" s="91"/>
      <c r="W4" s="92"/>
      <c r="X4" s="98"/>
      <c r="Y4" s="93"/>
      <c r="Z4" s="91"/>
      <c r="AA4" s="91"/>
      <c r="AB4" s="92"/>
      <c r="AC4" s="98"/>
      <c r="AD4" s="93"/>
      <c r="AE4" s="91"/>
      <c r="AF4" s="91"/>
      <c r="AG4" s="92"/>
      <c r="AH4" s="98"/>
      <c r="AI4" s="93"/>
      <c r="AJ4" s="91"/>
      <c r="AK4" s="91"/>
      <c r="AL4" s="92"/>
      <c r="AM4" s="98"/>
      <c r="AN4" s="93"/>
      <c r="AO4" s="91"/>
      <c r="AP4" s="91"/>
      <c r="AQ4" s="92"/>
      <c r="AR4" s="98"/>
      <c r="AS4" s="103"/>
      <c r="AT4" s="104" t="s">
        <v>4</v>
      </c>
      <c r="AU4" s="104"/>
      <c r="AV4" s="105"/>
      <c r="AW4" s="149">
        <f aca="true" t="shared" si="0" ref="AW4:AW19">SUM(I4,N4)</f>
        <v>2</v>
      </c>
      <c r="AX4" s="211" t="s">
        <v>39</v>
      </c>
      <c r="AY4" s="209" t="s">
        <v>39</v>
      </c>
    </row>
    <row r="5" spans="1:51" ht="33.75">
      <c r="A5" s="72" t="s">
        <v>165</v>
      </c>
      <c r="B5" s="236" t="s">
        <v>235</v>
      </c>
      <c r="C5" s="317" t="s">
        <v>78</v>
      </c>
      <c r="D5" s="189" t="s">
        <v>363</v>
      </c>
      <c r="E5" s="94">
        <v>14</v>
      </c>
      <c r="F5" s="95"/>
      <c r="G5" s="95"/>
      <c r="H5" s="96">
        <f>I5*30-SUM(E5:G5)</f>
        <v>16</v>
      </c>
      <c r="I5" s="99">
        <v>1</v>
      </c>
      <c r="J5" s="97"/>
      <c r="K5" s="95"/>
      <c r="L5" s="95"/>
      <c r="M5" s="96"/>
      <c r="N5" s="99"/>
      <c r="O5" s="97"/>
      <c r="P5" s="95"/>
      <c r="Q5" s="95"/>
      <c r="R5" s="96"/>
      <c r="S5" s="99"/>
      <c r="T5" s="97"/>
      <c r="U5" s="95"/>
      <c r="V5" s="95"/>
      <c r="W5" s="96"/>
      <c r="X5" s="99"/>
      <c r="Y5" s="97"/>
      <c r="Z5" s="95"/>
      <c r="AA5" s="95"/>
      <c r="AB5" s="96"/>
      <c r="AC5" s="99"/>
      <c r="AD5" s="97"/>
      <c r="AE5" s="95"/>
      <c r="AF5" s="95"/>
      <c r="AG5" s="96"/>
      <c r="AH5" s="99"/>
      <c r="AI5" s="97"/>
      <c r="AJ5" s="95"/>
      <c r="AK5" s="95"/>
      <c r="AL5" s="96"/>
      <c r="AM5" s="99"/>
      <c r="AN5" s="97"/>
      <c r="AO5" s="95"/>
      <c r="AP5" s="95"/>
      <c r="AQ5" s="96"/>
      <c r="AR5" s="99"/>
      <c r="AS5" s="106"/>
      <c r="AT5" s="107"/>
      <c r="AU5" s="107" t="s">
        <v>4</v>
      </c>
      <c r="AV5" s="108"/>
      <c r="AW5" s="150">
        <f t="shared" si="0"/>
        <v>1</v>
      </c>
      <c r="AX5" s="286" t="s">
        <v>39</v>
      </c>
      <c r="AY5" s="285" t="s">
        <v>39</v>
      </c>
    </row>
    <row r="6" spans="1:51" ht="33.75">
      <c r="A6" s="72" t="s">
        <v>165</v>
      </c>
      <c r="B6" s="236" t="s">
        <v>236</v>
      </c>
      <c r="C6" s="317"/>
      <c r="D6" s="189" t="s">
        <v>364</v>
      </c>
      <c r="E6" s="94"/>
      <c r="F6" s="95">
        <v>14</v>
      </c>
      <c r="G6" s="95"/>
      <c r="H6" s="96">
        <f>I6*30-SUM(E6:G6)</f>
        <v>76</v>
      </c>
      <c r="I6" s="99">
        <v>3</v>
      </c>
      <c r="J6" s="97"/>
      <c r="K6" s="95"/>
      <c r="L6" s="95"/>
      <c r="M6" s="96"/>
      <c r="N6" s="99"/>
      <c r="O6" s="97"/>
      <c r="P6" s="95"/>
      <c r="Q6" s="95"/>
      <c r="R6" s="96"/>
      <c r="S6" s="99"/>
      <c r="T6" s="97"/>
      <c r="U6" s="95"/>
      <c r="V6" s="95"/>
      <c r="W6" s="96"/>
      <c r="X6" s="99"/>
      <c r="Y6" s="97"/>
      <c r="Z6" s="95"/>
      <c r="AA6" s="95"/>
      <c r="AB6" s="96"/>
      <c r="AC6" s="99"/>
      <c r="AD6" s="97"/>
      <c r="AE6" s="95"/>
      <c r="AF6" s="95"/>
      <c r="AG6" s="96"/>
      <c r="AH6" s="99"/>
      <c r="AI6" s="97"/>
      <c r="AJ6" s="95"/>
      <c r="AK6" s="95"/>
      <c r="AL6" s="96"/>
      <c r="AM6" s="99"/>
      <c r="AN6" s="97"/>
      <c r="AO6" s="95"/>
      <c r="AP6" s="95"/>
      <c r="AQ6" s="96"/>
      <c r="AR6" s="99"/>
      <c r="AS6" s="106"/>
      <c r="AT6" s="107"/>
      <c r="AU6" s="107" t="s">
        <v>4</v>
      </c>
      <c r="AV6" s="108"/>
      <c r="AW6" s="150">
        <f t="shared" si="0"/>
        <v>3</v>
      </c>
      <c r="AX6" s="286"/>
      <c r="AY6" s="285"/>
    </row>
    <row r="7" spans="1:51" ht="22.5">
      <c r="A7" s="72" t="s">
        <v>165</v>
      </c>
      <c r="B7" s="237" t="s">
        <v>242</v>
      </c>
      <c r="C7" s="187" t="s">
        <v>82</v>
      </c>
      <c r="D7" s="191" t="s">
        <v>449</v>
      </c>
      <c r="E7" s="94"/>
      <c r="F7" s="95">
        <v>28</v>
      </c>
      <c r="G7" s="95"/>
      <c r="H7" s="96">
        <f>I7*30-SUM(E7:G7)</f>
        <v>32</v>
      </c>
      <c r="I7" s="99">
        <v>2</v>
      </c>
      <c r="J7" s="97"/>
      <c r="K7" s="95"/>
      <c r="L7" s="95"/>
      <c r="M7" s="96"/>
      <c r="N7" s="99"/>
      <c r="O7" s="97"/>
      <c r="P7" s="95"/>
      <c r="Q7" s="95"/>
      <c r="R7" s="96"/>
      <c r="S7" s="99"/>
      <c r="T7" s="97"/>
      <c r="U7" s="95"/>
      <c r="V7" s="95"/>
      <c r="W7" s="96"/>
      <c r="X7" s="99"/>
      <c r="Y7" s="97"/>
      <c r="Z7" s="95"/>
      <c r="AA7" s="95"/>
      <c r="AB7" s="96"/>
      <c r="AC7" s="99"/>
      <c r="AD7" s="97"/>
      <c r="AE7" s="95"/>
      <c r="AF7" s="95"/>
      <c r="AG7" s="96"/>
      <c r="AH7" s="99"/>
      <c r="AI7" s="97"/>
      <c r="AJ7" s="95"/>
      <c r="AK7" s="95"/>
      <c r="AL7" s="96"/>
      <c r="AM7" s="99"/>
      <c r="AN7" s="97"/>
      <c r="AO7" s="95"/>
      <c r="AP7" s="95"/>
      <c r="AQ7" s="96"/>
      <c r="AR7" s="99"/>
      <c r="AS7" s="106"/>
      <c r="AT7" s="107"/>
      <c r="AU7" s="107" t="s">
        <v>4</v>
      </c>
      <c r="AV7" s="108"/>
      <c r="AW7" s="150">
        <f t="shared" si="0"/>
        <v>2</v>
      </c>
      <c r="AX7" s="229" t="s">
        <v>39</v>
      </c>
      <c r="AY7" s="230" t="s">
        <v>39</v>
      </c>
    </row>
    <row r="8" spans="1:51" ht="22.5">
      <c r="A8" s="72" t="s">
        <v>165</v>
      </c>
      <c r="B8" s="237" t="s">
        <v>243</v>
      </c>
      <c r="C8" s="187" t="s">
        <v>80</v>
      </c>
      <c r="D8" s="191" t="s">
        <v>450</v>
      </c>
      <c r="E8" s="94"/>
      <c r="F8" s="95">
        <v>28</v>
      </c>
      <c r="G8" s="95"/>
      <c r="H8" s="96">
        <f>I8*30-SUM(E8:G8)</f>
        <v>32</v>
      </c>
      <c r="I8" s="99">
        <v>2</v>
      </c>
      <c r="J8" s="97"/>
      <c r="K8" s="95"/>
      <c r="L8" s="95"/>
      <c r="M8" s="96"/>
      <c r="N8" s="99"/>
      <c r="O8" s="97"/>
      <c r="P8" s="95"/>
      <c r="Q8" s="95"/>
      <c r="R8" s="96"/>
      <c r="S8" s="99"/>
      <c r="T8" s="97"/>
      <c r="U8" s="95"/>
      <c r="V8" s="95"/>
      <c r="W8" s="96"/>
      <c r="X8" s="99"/>
      <c r="Y8" s="97"/>
      <c r="Z8" s="95"/>
      <c r="AA8" s="95"/>
      <c r="AB8" s="96"/>
      <c r="AC8" s="99"/>
      <c r="AD8" s="97"/>
      <c r="AE8" s="95"/>
      <c r="AF8" s="95"/>
      <c r="AG8" s="96"/>
      <c r="AH8" s="99"/>
      <c r="AI8" s="97"/>
      <c r="AJ8" s="95"/>
      <c r="AK8" s="95"/>
      <c r="AL8" s="96"/>
      <c r="AM8" s="99"/>
      <c r="AN8" s="97"/>
      <c r="AO8" s="95"/>
      <c r="AP8" s="95"/>
      <c r="AQ8" s="96"/>
      <c r="AR8" s="99"/>
      <c r="AS8" s="106"/>
      <c r="AT8" s="107"/>
      <c r="AU8" s="107" t="s">
        <v>4</v>
      </c>
      <c r="AV8" s="108"/>
      <c r="AW8" s="150">
        <f t="shared" si="0"/>
        <v>2</v>
      </c>
      <c r="AX8" s="229" t="s">
        <v>39</v>
      </c>
      <c r="AY8" s="230" t="s">
        <v>39</v>
      </c>
    </row>
    <row r="9" spans="1:51" ht="33.75">
      <c r="A9" s="72" t="s">
        <v>165</v>
      </c>
      <c r="B9" s="237" t="s">
        <v>244</v>
      </c>
      <c r="C9" s="186" t="s">
        <v>161</v>
      </c>
      <c r="D9" s="191" t="s">
        <v>451</v>
      </c>
      <c r="E9" s="94">
        <v>14</v>
      </c>
      <c r="F9" s="95"/>
      <c r="G9" s="95"/>
      <c r="H9" s="96">
        <f aca="true" t="shared" si="1" ref="H9:H14">I9*30-SUM(E9:G9)</f>
        <v>46</v>
      </c>
      <c r="I9" s="99">
        <v>2</v>
      </c>
      <c r="J9" s="97"/>
      <c r="K9" s="95"/>
      <c r="L9" s="95"/>
      <c r="M9" s="96"/>
      <c r="N9" s="99"/>
      <c r="O9" s="97"/>
      <c r="P9" s="95"/>
      <c r="Q9" s="95"/>
      <c r="R9" s="96"/>
      <c r="S9" s="99"/>
      <c r="T9" s="97"/>
      <c r="U9" s="95"/>
      <c r="V9" s="95"/>
      <c r="W9" s="96"/>
      <c r="X9" s="99"/>
      <c r="Y9" s="97"/>
      <c r="Z9" s="95"/>
      <c r="AA9" s="95"/>
      <c r="AB9" s="96"/>
      <c r="AC9" s="99"/>
      <c r="AD9" s="97"/>
      <c r="AE9" s="95"/>
      <c r="AF9" s="95"/>
      <c r="AG9" s="96"/>
      <c r="AH9" s="99"/>
      <c r="AI9" s="97"/>
      <c r="AJ9" s="95"/>
      <c r="AK9" s="95"/>
      <c r="AL9" s="96"/>
      <c r="AM9" s="99"/>
      <c r="AN9" s="97"/>
      <c r="AO9" s="95"/>
      <c r="AP9" s="95"/>
      <c r="AQ9" s="96"/>
      <c r="AR9" s="99"/>
      <c r="AS9" s="106"/>
      <c r="AT9" s="107" t="s">
        <v>4</v>
      </c>
      <c r="AU9" s="107"/>
      <c r="AV9" s="108"/>
      <c r="AW9" s="150">
        <f t="shared" si="0"/>
        <v>2</v>
      </c>
      <c r="AX9" s="229" t="s">
        <v>39</v>
      </c>
      <c r="AY9" s="230" t="s">
        <v>39</v>
      </c>
    </row>
    <row r="10" spans="1:51" ht="22.5">
      <c r="A10" s="72" t="s">
        <v>165</v>
      </c>
      <c r="B10" s="237" t="s">
        <v>245</v>
      </c>
      <c r="C10" s="187" t="s">
        <v>166</v>
      </c>
      <c r="D10" s="191" t="s">
        <v>452</v>
      </c>
      <c r="E10" s="94">
        <v>14</v>
      </c>
      <c r="F10" s="95"/>
      <c r="G10" s="95"/>
      <c r="H10" s="96">
        <f t="shared" si="1"/>
        <v>46</v>
      </c>
      <c r="I10" s="100">
        <v>2</v>
      </c>
      <c r="J10" s="97"/>
      <c r="K10" s="95"/>
      <c r="L10" s="95"/>
      <c r="M10" s="96"/>
      <c r="N10" s="100"/>
      <c r="O10" s="97"/>
      <c r="P10" s="95"/>
      <c r="Q10" s="95"/>
      <c r="R10" s="96"/>
      <c r="S10" s="100"/>
      <c r="T10" s="97"/>
      <c r="U10" s="95"/>
      <c r="V10" s="95"/>
      <c r="W10" s="96"/>
      <c r="X10" s="100"/>
      <c r="Y10" s="97"/>
      <c r="Z10" s="95"/>
      <c r="AA10" s="95"/>
      <c r="AB10" s="96"/>
      <c r="AC10" s="100"/>
      <c r="AD10" s="97"/>
      <c r="AE10" s="95"/>
      <c r="AF10" s="95"/>
      <c r="AG10" s="96"/>
      <c r="AH10" s="100"/>
      <c r="AI10" s="97"/>
      <c r="AJ10" s="95"/>
      <c r="AK10" s="95"/>
      <c r="AL10" s="96"/>
      <c r="AM10" s="100"/>
      <c r="AN10" s="97"/>
      <c r="AO10" s="95"/>
      <c r="AP10" s="95"/>
      <c r="AQ10" s="96"/>
      <c r="AR10" s="100"/>
      <c r="AS10" s="106"/>
      <c r="AT10" s="107" t="s">
        <v>4</v>
      </c>
      <c r="AU10" s="107"/>
      <c r="AV10" s="108"/>
      <c r="AW10" s="151">
        <f t="shared" si="0"/>
        <v>2</v>
      </c>
      <c r="AX10" s="229" t="s">
        <v>39</v>
      </c>
      <c r="AY10" s="230" t="s">
        <v>39</v>
      </c>
    </row>
    <row r="11" spans="1:51" ht="22.5">
      <c r="A11" s="72" t="s">
        <v>164</v>
      </c>
      <c r="B11" s="236" t="s">
        <v>248</v>
      </c>
      <c r="C11" s="180" t="s">
        <v>84</v>
      </c>
      <c r="D11" s="189" t="s">
        <v>365</v>
      </c>
      <c r="E11" s="94">
        <v>28</v>
      </c>
      <c r="F11" s="95"/>
      <c r="G11" s="95"/>
      <c r="H11" s="96">
        <f t="shared" si="1"/>
        <v>62</v>
      </c>
      <c r="I11" s="100">
        <v>3</v>
      </c>
      <c r="J11" s="97"/>
      <c r="K11" s="95"/>
      <c r="L11" s="95"/>
      <c r="M11" s="96"/>
      <c r="N11" s="100"/>
      <c r="O11" s="97"/>
      <c r="P11" s="95"/>
      <c r="Q11" s="95"/>
      <c r="R11" s="96"/>
      <c r="S11" s="100"/>
      <c r="T11" s="97"/>
      <c r="U11" s="95"/>
      <c r="V11" s="95"/>
      <c r="W11" s="96"/>
      <c r="X11" s="100"/>
      <c r="Y11" s="97"/>
      <c r="Z11" s="95"/>
      <c r="AA11" s="95"/>
      <c r="AB11" s="96"/>
      <c r="AC11" s="100"/>
      <c r="AD11" s="97"/>
      <c r="AE11" s="95"/>
      <c r="AF11" s="95"/>
      <c r="AG11" s="96"/>
      <c r="AH11" s="100"/>
      <c r="AI11" s="97"/>
      <c r="AJ11" s="95"/>
      <c r="AK11" s="95"/>
      <c r="AL11" s="96"/>
      <c r="AM11" s="100"/>
      <c r="AN11" s="97"/>
      <c r="AO11" s="95"/>
      <c r="AP11" s="95"/>
      <c r="AQ11" s="96"/>
      <c r="AR11" s="100"/>
      <c r="AS11" s="106"/>
      <c r="AT11" s="107" t="s">
        <v>4</v>
      </c>
      <c r="AU11" s="107"/>
      <c r="AV11" s="108"/>
      <c r="AW11" s="151">
        <f t="shared" si="0"/>
        <v>3</v>
      </c>
      <c r="AX11" s="229" t="s">
        <v>39</v>
      </c>
      <c r="AY11" s="230" t="s">
        <v>39</v>
      </c>
    </row>
    <row r="12" spans="1:51" ht="22.5">
      <c r="A12" s="72" t="s">
        <v>164</v>
      </c>
      <c r="B12" s="236" t="s">
        <v>249</v>
      </c>
      <c r="C12" s="180" t="s">
        <v>85</v>
      </c>
      <c r="D12" s="189" t="s">
        <v>366</v>
      </c>
      <c r="E12" s="94">
        <v>28</v>
      </c>
      <c r="F12" s="95"/>
      <c r="G12" s="95"/>
      <c r="H12" s="96">
        <f t="shared" si="1"/>
        <v>62</v>
      </c>
      <c r="I12" s="100">
        <v>3</v>
      </c>
      <c r="J12" s="97"/>
      <c r="K12" s="95"/>
      <c r="L12" s="95"/>
      <c r="M12" s="96"/>
      <c r="N12" s="100"/>
      <c r="O12" s="97"/>
      <c r="P12" s="95"/>
      <c r="Q12" s="95"/>
      <c r="R12" s="96"/>
      <c r="S12" s="100"/>
      <c r="T12" s="97"/>
      <c r="U12" s="95"/>
      <c r="V12" s="95"/>
      <c r="W12" s="96"/>
      <c r="X12" s="100"/>
      <c r="Y12" s="97"/>
      <c r="Z12" s="95"/>
      <c r="AA12" s="95"/>
      <c r="AB12" s="96"/>
      <c r="AC12" s="100"/>
      <c r="AD12" s="97"/>
      <c r="AE12" s="95"/>
      <c r="AF12" s="95"/>
      <c r="AG12" s="96"/>
      <c r="AH12" s="100"/>
      <c r="AI12" s="97"/>
      <c r="AJ12" s="95"/>
      <c r="AK12" s="95"/>
      <c r="AL12" s="96"/>
      <c r="AM12" s="100"/>
      <c r="AN12" s="97"/>
      <c r="AO12" s="95"/>
      <c r="AP12" s="95"/>
      <c r="AQ12" s="96"/>
      <c r="AR12" s="100"/>
      <c r="AS12" s="106"/>
      <c r="AT12" s="107" t="s">
        <v>4</v>
      </c>
      <c r="AU12" s="107"/>
      <c r="AV12" s="108"/>
      <c r="AW12" s="151">
        <f t="shared" si="0"/>
        <v>3</v>
      </c>
      <c r="AX12" s="229" t="s">
        <v>39</v>
      </c>
      <c r="AY12" s="230" t="s">
        <v>39</v>
      </c>
    </row>
    <row r="13" spans="1:51" ht="22.5">
      <c r="A13" s="72" t="s">
        <v>164</v>
      </c>
      <c r="B13" s="236" t="s">
        <v>250</v>
      </c>
      <c r="C13" s="180" t="s">
        <v>167</v>
      </c>
      <c r="D13" s="189" t="s">
        <v>367</v>
      </c>
      <c r="E13" s="94">
        <v>28</v>
      </c>
      <c r="F13" s="95"/>
      <c r="G13" s="95"/>
      <c r="H13" s="96">
        <f t="shared" si="1"/>
        <v>62</v>
      </c>
      <c r="I13" s="100">
        <v>3</v>
      </c>
      <c r="J13" s="97"/>
      <c r="K13" s="95"/>
      <c r="L13" s="95"/>
      <c r="M13" s="96"/>
      <c r="N13" s="100"/>
      <c r="O13" s="97"/>
      <c r="P13" s="95"/>
      <c r="Q13" s="95"/>
      <c r="R13" s="96"/>
      <c r="S13" s="100"/>
      <c r="T13" s="97"/>
      <c r="U13" s="95"/>
      <c r="V13" s="95"/>
      <c r="W13" s="96"/>
      <c r="X13" s="100"/>
      <c r="Y13" s="97"/>
      <c r="Z13" s="95"/>
      <c r="AA13" s="95"/>
      <c r="AB13" s="96"/>
      <c r="AC13" s="100"/>
      <c r="AD13" s="97"/>
      <c r="AE13" s="95"/>
      <c r="AF13" s="95"/>
      <c r="AG13" s="96"/>
      <c r="AH13" s="100"/>
      <c r="AI13" s="97"/>
      <c r="AJ13" s="95"/>
      <c r="AK13" s="95"/>
      <c r="AL13" s="96"/>
      <c r="AM13" s="100"/>
      <c r="AN13" s="97"/>
      <c r="AO13" s="95"/>
      <c r="AP13" s="95"/>
      <c r="AQ13" s="96"/>
      <c r="AR13" s="100"/>
      <c r="AS13" s="106"/>
      <c r="AT13" s="107" t="s">
        <v>4</v>
      </c>
      <c r="AU13" s="107"/>
      <c r="AV13" s="108"/>
      <c r="AW13" s="151">
        <f t="shared" si="0"/>
        <v>3</v>
      </c>
      <c r="AX13" s="229" t="s">
        <v>39</v>
      </c>
      <c r="AY13" s="202" t="s">
        <v>20</v>
      </c>
    </row>
    <row r="14" spans="1:51" ht="22.5">
      <c r="A14" s="72" t="s">
        <v>164</v>
      </c>
      <c r="B14" s="236" t="s">
        <v>251</v>
      </c>
      <c r="C14" s="180" t="s">
        <v>168</v>
      </c>
      <c r="D14" s="189" t="s">
        <v>368</v>
      </c>
      <c r="E14" s="94">
        <v>28</v>
      </c>
      <c r="F14" s="95"/>
      <c r="G14" s="95"/>
      <c r="H14" s="96">
        <f t="shared" si="1"/>
        <v>62</v>
      </c>
      <c r="I14" s="100">
        <v>3</v>
      </c>
      <c r="J14" s="97"/>
      <c r="K14" s="95"/>
      <c r="L14" s="95"/>
      <c r="M14" s="96"/>
      <c r="N14" s="100"/>
      <c r="O14" s="97"/>
      <c r="P14" s="95"/>
      <c r="Q14" s="95"/>
      <c r="R14" s="96"/>
      <c r="S14" s="100"/>
      <c r="T14" s="97"/>
      <c r="U14" s="95"/>
      <c r="V14" s="95"/>
      <c r="W14" s="96"/>
      <c r="X14" s="100"/>
      <c r="Y14" s="97"/>
      <c r="Z14" s="95"/>
      <c r="AA14" s="95"/>
      <c r="AB14" s="96"/>
      <c r="AC14" s="100"/>
      <c r="AD14" s="97"/>
      <c r="AE14" s="95"/>
      <c r="AF14" s="95"/>
      <c r="AG14" s="96"/>
      <c r="AH14" s="100"/>
      <c r="AI14" s="97"/>
      <c r="AJ14" s="95"/>
      <c r="AK14" s="95"/>
      <c r="AL14" s="96"/>
      <c r="AM14" s="100"/>
      <c r="AN14" s="97"/>
      <c r="AO14" s="95"/>
      <c r="AP14" s="95"/>
      <c r="AQ14" s="96"/>
      <c r="AR14" s="100"/>
      <c r="AS14" s="106"/>
      <c r="AT14" s="107" t="s">
        <v>4</v>
      </c>
      <c r="AU14" s="107"/>
      <c r="AV14" s="108"/>
      <c r="AW14" s="151">
        <f t="shared" si="0"/>
        <v>3</v>
      </c>
      <c r="AX14" s="229" t="s">
        <v>39</v>
      </c>
      <c r="AY14" s="202" t="s">
        <v>18</v>
      </c>
    </row>
    <row r="15" spans="1:51" ht="22.5">
      <c r="A15" s="72" t="s">
        <v>164</v>
      </c>
      <c r="B15" s="237" t="s">
        <v>266</v>
      </c>
      <c r="C15" s="187" t="s">
        <v>213</v>
      </c>
      <c r="D15" s="191" t="s">
        <v>453</v>
      </c>
      <c r="E15" s="94">
        <v>28</v>
      </c>
      <c r="F15" s="95"/>
      <c r="G15" s="95"/>
      <c r="H15" s="96">
        <f>I15*30-SUM(E15:G15)</f>
        <v>32</v>
      </c>
      <c r="I15" s="100">
        <v>2</v>
      </c>
      <c r="J15" s="97"/>
      <c r="K15" s="95"/>
      <c r="L15" s="95"/>
      <c r="M15" s="96"/>
      <c r="N15" s="100"/>
      <c r="O15" s="97"/>
      <c r="P15" s="95"/>
      <c r="Q15" s="95"/>
      <c r="R15" s="96"/>
      <c r="S15" s="100"/>
      <c r="T15" s="97"/>
      <c r="U15" s="95"/>
      <c r="V15" s="95"/>
      <c r="W15" s="96"/>
      <c r="X15" s="100"/>
      <c r="Y15" s="97"/>
      <c r="Z15" s="95"/>
      <c r="AA15" s="95"/>
      <c r="AB15" s="96"/>
      <c r="AC15" s="100"/>
      <c r="AD15" s="97"/>
      <c r="AE15" s="95"/>
      <c r="AF15" s="95"/>
      <c r="AG15" s="96"/>
      <c r="AH15" s="100"/>
      <c r="AI15" s="97"/>
      <c r="AJ15" s="95"/>
      <c r="AK15" s="95"/>
      <c r="AL15" s="96"/>
      <c r="AM15" s="100"/>
      <c r="AN15" s="97"/>
      <c r="AO15" s="95"/>
      <c r="AP15" s="95"/>
      <c r="AQ15" s="96"/>
      <c r="AR15" s="100"/>
      <c r="AS15" s="106"/>
      <c r="AT15" s="107" t="s">
        <v>4</v>
      </c>
      <c r="AU15" s="107"/>
      <c r="AV15" s="108"/>
      <c r="AW15" s="151">
        <f t="shared" si="0"/>
        <v>2</v>
      </c>
      <c r="AX15" s="229" t="s">
        <v>39</v>
      </c>
      <c r="AY15" s="230" t="s">
        <v>39</v>
      </c>
    </row>
    <row r="16" spans="1:51" s="35" customFormat="1" ht="34.5" thickBot="1">
      <c r="A16" s="195" t="s">
        <v>33</v>
      </c>
      <c r="B16" s="238" t="s">
        <v>278</v>
      </c>
      <c r="C16" s="175" t="s">
        <v>105</v>
      </c>
      <c r="D16" s="192" t="s">
        <v>481</v>
      </c>
      <c r="E16" s="116"/>
      <c r="F16" s="117">
        <v>14</v>
      </c>
      <c r="G16" s="117"/>
      <c r="H16" s="118">
        <f>I16*30-SUM(E16:G16)</f>
        <v>46</v>
      </c>
      <c r="I16" s="119">
        <v>2</v>
      </c>
      <c r="J16" s="120"/>
      <c r="K16" s="117"/>
      <c r="L16" s="117"/>
      <c r="M16" s="118"/>
      <c r="N16" s="119"/>
      <c r="O16" s="120"/>
      <c r="P16" s="117"/>
      <c r="Q16" s="117"/>
      <c r="R16" s="118"/>
      <c r="S16" s="119"/>
      <c r="T16" s="120"/>
      <c r="U16" s="117"/>
      <c r="V16" s="117"/>
      <c r="W16" s="118"/>
      <c r="X16" s="119"/>
      <c r="Y16" s="120"/>
      <c r="Z16" s="117"/>
      <c r="AA16" s="117"/>
      <c r="AB16" s="118"/>
      <c r="AC16" s="119"/>
      <c r="AD16" s="120"/>
      <c r="AE16" s="117"/>
      <c r="AF16" s="117"/>
      <c r="AG16" s="118"/>
      <c r="AH16" s="119"/>
      <c r="AI16" s="120"/>
      <c r="AJ16" s="117"/>
      <c r="AK16" s="117"/>
      <c r="AL16" s="118"/>
      <c r="AM16" s="119"/>
      <c r="AN16" s="120"/>
      <c r="AO16" s="117"/>
      <c r="AP16" s="117"/>
      <c r="AQ16" s="118"/>
      <c r="AR16" s="119"/>
      <c r="AS16" s="121"/>
      <c r="AT16" s="122"/>
      <c r="AU16" s="122" t="s">
        <v>4</v>
      </c>
      <c r="AV16" s="123"/>
      <c r="AW16" s="153">
        <f t="shared" si="0"/>
        <v>2</v>
      </c>
      <c r="AX16" s="201" t="s">
        <v>39</v>
      </c>
      <c r="AY16" s="213" t="s">
        <v>39</v>
      </c>
    </row>
    <row r="17" spans="1:51" ht="33.75">
      <c r="A17" s="194" t="s">
        <v>165</v>
      </c>
      <c r="B17" s="235" t="s">
        <v>237</v>
      </c>
      <c r="C17" s="179" t="s">
        <v>79</v>
      </c>
      <c r="D17" s="245" t="s">
        <v>369</v>
      </c>
      <c r="E17" s="90"/>
      <c r="F17" s="91"/>
      <c r="G17" s="91"/>
      <c r="H17" s="92"/>
      <c r="I17" s="125"/>
      <c r="J17" s="93">
        <v>28</v>
      </c>
      <c r="K17" s="91"/>
      <c r="L17" s="91"/>
      <c r="M17" s="92">
        <f>N17*30-SUM(J17:L17)</f>
        <v>62</v>
      </c>
      <c r="N17" s="125">
        <v>3</v>
      </c>
      <c r="O17" s="93"/>
      <c r="P17" s="91"/>
      <c r="Q17" s="91"/>
      <c r="R17" s="92"/>
      <c r="S17" s="125"/>
      <c r="T17" s="93"/>
      <c r="U17" s="91"/>
      <c r="V17" s="91"/>
      <c r="W17" s="92"/>
      <c r="X17" s="125"/>
      <c r="Y17" s="93"/>
      <c r="Z17" s="91"/>
      <c r="AA17" s="91"/>
      <c r="AB17" s="92"/>
      <c r="AC17" s="125"/>
      <c r="AD17" s="93"/>
      <c r="AE17" s="91"/>
      <c r="AF17" s="91"/>
      <c r="AG17" s="92"/>
      <c r="AH17" s="125"/>
      <c r="AI17" s="93"/>
      <c r="AJ17" s="91"/>
      <c r="AK17" s="91"/>
      <c r="AL17" s="92"/>
      <c r="AM17" s="125"/>
      <c r="AN17" s="93"/>
      <c r="AO17" s="91"/>
      <c r="AP17" s="91"/>
      <c r="AQ17" s="92"/>
      <c r="AR17" s="125"/>
      <c r="AS17" s="103"/>
      <c r="AT17" s="104" t="s">
        <v>5</v>
      </c>
      <c r="AU17" s="104"/>
      <c r="AV17" s="105"/>
      <c r="AW17" s="154">
        <f t="shared" si="0"/>
        <v>3</v>
      </c>
      <c r="AX17" s="207" t="s">
        <v>13</v>
      </c>
      <c r="AY17" s="209" t="s">
        <v>39</v>
      </c>
    </row>
    <row r="18" spans="1:51" ht="22.5">
      <c r="A18" s="72" t="s">
        <v>165</v>
      </c>
      <c r="B18" s="237" t="s">
        <v>246</v>
      </c>
      <c r="C18" s="187" t="s">
        <v>81</v>
      </c>
      <c r="D18" s="191" t="s">
        <v>454</v>
      </c>
      <c r="E18" s="94"/>
      <c r="F18" s="95"/>
      <c r="G18" s="95"/>
      <c r="H18" s="96"/>
      <c r="I18" s="100"/>
      <c r="J18" s="97"/>
      <c r="K18" s="95">
        <v>28</v>
      </c>
      <c r="L18" s="95"/>
      <c r="M18" s="96">
        <f>N18*30-SUM(J18:L18)</f>
        <v>32</v>
      </c>
      <c r="N18" s="100">
        <v>2</v>
      </c>
      <c r="O18" s="97"/>
      <c r="P18" s="95"/>
      <c r="Q18" s="95"/>
      <c r="R18" s="96"/>
      <c r="S18" s="100"/>
      <c r="T18" s="97"/>
      <c r="U18" s="95"/>
      <c r="V18" s="95"/>
      <c r="W18" s="96"/>
      <c r="X18" s="100"/>
      <c r="Y18" s="97"/>
      <c r="Z18" s="95"/>
      <c r="AA18" s="95"/>
      <c r="AB18" s="96"/>
      <c r="AC18" s="100"/>
      <c r="AD18" s="97"/>
      <c r="AE18" s="95"/>
      <c r="AF18" s="95"/>
      <c r="AG18" s="96"/>
      <c r="AH18" s="100"/>
      <c r="AI18" s="97"/>
      <c r="AJ18" s="95"/>
      <c r="AK18" s="95"/>
      <c r="AL18" s="96"/>
      <c r="AM18" s="100"/>
      <c r="AN18" s="97"/>
      <c r="AO18" s="95"/>
      <c r="AP18" s="95"/>
      <c r="AQ18" s="96"/>
      <c r="AR18" s="100"/>
      <c r="AS18" s="106"/>
      <c r="AT18" s="107"/>
      <c r="AU18" s="107" t="s">
        <v>5</v>
      </c>
      <c r="AV18" s="108"/>
      <c r="AW18" s="151">
        <f t="shared" si="0"/>
        <v>2</v>
      </c>
      <c r="AX18" s="203" t="s">
        <v>14</v>
      </c>
      <c r="AY18" s="230" t="s">
        <v>39</v>
      </c>
    </row>
    <row r="19" spans="1:51" ht="22.5">
      <c r="A19" s="72" t="s">
        <v>165</v>
      </c>
      <c r="B19" s="237" t="s">
        <v>247</v>
      </c>
      <c r="C19" s="187" t="s">
        <v>83</v>
      </c>
      <c r="D19" s="191" t="s">
        <v>455</v>
      </c>
      <c r="E19" s="94"/>
      <c r="F19" s="95"/>
      <c r="G19" s="95"/>
      <c r="H19" s="96"/>
      <c r="I19" s="100"/>
      <c r="J19" s="97"/>
      <c r="K19" s="95">
        <v>28</v>
      </c>
      <c r="L19" s="95"/>
      <c r="M19" s="96">
        <f>N19*30-SUM(J19:L19)</f>
        <v>62</v>
      </c>
      <c r="N19" s="100">
        <v>3</v>
      </c>
      <c r="O19" s="97"/>
      <c r="P19" s="95"/>
      <c r="Q19" s="95"/>
      <c r="R19" s="96"/>
      <c r="S19" s="100"/>
      <c r="T19" s="97"/>
      <c r="U19" s="95"/>
      <c r="V19" s="95"/>
      <c r="W19" s="96"/>
      <c r="X19" s="100"/>
      <c r="Y19" s="97"/>
      <c r="Z19" s="95"/>
      <c r="AA19" s="95"/>
      <c r="AB19" s="96"/>
      <c r="AC19" s="100"/>
      <c r="AD19" s="97"/>
      <c r="AE19" s="95"/>
      <c r="AF19" s="95"/>
      <c r="AG19" s="96"/>
      <c r="AH19" s="100"/>
      <c r="AI19" s="97"/>
      <c r="AJ19" s="95"/>
      <c r="AK19" s="95"/>
      <c r="AL19" s="96"/>
      <c r="AM19" s="100"/>
      <c r="AN19" s="97"/>
      <c r="AO19" s="95"/>
      <c r="AP19" s="95"/>
      <c r="AQ19" s="96"/>
      <c r="AR19" s="100"/>
      <c r="AS19" s="106"/>
      <c r="AT19" s="107"/>
      <c r="AU19" s="107" t="s">
        <v>5</v>
      </c>
      <c r="AV19" s="108"/>
      <c r="AW19" s="151">
        <f t="shared" si="0"/>
        <v>3</v>
      </c>
      <c r="AX19" s="203" t="s">
        <v>16</v>
      </c>
      <c r="AY19" s="230" t="s">
        <v>39</v>
      </c>
    </row>
    <row r="20" spans="1:51" ht="22.5">
      <c r="A20" s="72" t="s">
        <v>164</v>
      </c>
      <c r="B20" s="236" t="s">
        <v>252</v>
      </c>
      <c r="C20" s="182" t="s">
        <v>169</v>
      </c>
      <c r="D20" s="189" t="s">
        <v>370</v>
      </c>
      <c r="E20" s="94"/>
      <c r="F20" s="95"/>
      <c r="G20" s="95"/>
      <c r="H20" s="96"/>
      <c r="I20" s="100"/>
      <c r="J20" s="97">
        <v>28</v>
      </c>
      <c r="K20" s="95"/>
      <c r="L20" s="95"/>
      <c r="M20" s="96">
        <f>N20*30-SUM(J20:L20)</f>
        <v>62</v>
      </c>
      <c r="N20" s="100">
        <v>3</v>
      </c>
      <c r="O20" s="97"/>
      <c r="P20" s="95"/>
      <c r="Q20" s="95"/>
      <c r="R20" s="96"/>
      <c r="S20" s="100"/>
      <c r="T20" s="97"/>
      <c r="U20" s="95"/>
      <c r="V20" s="95"/>
      <c r="W20" s="96"/>
      <c r="X20" s="100"/>
      <c r="Y20" s="97"/>
      <c r="Z20" s="95"/>
      <c r="AA20" s="95"/>
      <c r="AB20" s="96"/>
      <c r="AC20" s="100"/>
      <c r="AD20" s="97"/>
      <c r="AE20" s="95"/>
      <c r="AF20" s="95"/>
      <c r="AG20" s="96"/>
      <c r="AH20" s="100"/>
      <c r="AI20" s="97"/>
      <c r="AJ20" s="95"/>
      <c r="AK20" s="95"/>
      <c r="AL20" s="96"/>
      <c r="AM20" s="100"/>
      <c r="AN20" s="97"/>
      <c r="AO20" s="95"/>
      <c r="AP20" s="95"/>
      <c r="AQ20" s="96"/>
      <c r="AR20" s="100"/>
      <c r="AS20" s="106"/>
      <c r="AT20" s="107" t="s">
        <v>5</v>
      </c>
      <c r="AU20" s="107"/>
      <c r="AV20" s="108"/>
      <c r="AW20" s="151">
        <f>SUM(N20)</f>
        <v>3</v>
      </c>
      <c r="AX20" s="224" t="s">
        <v>211</v>
      </c>
      <c r="AY20" s="225" t="s">
        <v>37</v>
      </c>
    </row>
    <row r="21" spans="1:51" ht="22.5">
      <c r="A21" s="72" t="s">
        <v>164</v>
      </c>
      <c r="B21" s="236" t="s">
        <v>253</v>
      </c>
      <c r="C21" s="182" t="s">
        <v>170</v>
      </c>
      <c r="D21" s="189" t="s">
        <v>371</v>
      </c>
      <c r="E21" s="94"/>
      <c r="F21" s="95"/>
      <c r="G21" s="95"/>
      <c r="H21" s="96"/>
      <c r="I21" s="100"/>
      <c r="J21" s="97">
        <v>28</v>
      </c>
      <c r="K21" s="95"/>
      <c r="L21" s="95"/>
      <c r="M21" s="96">
        <f>N21*30-SUM(J21:L21)</f>
        <v>62</v>
      </c>
      <c r="N21" s="100">
        <v>3</v>
      </c>
      <c r="O21" s="97"/>
      <c r="P21" s="95"/>
      <c r="Q21" s="95"/>
      <c r="R21" s="96"/>
      <c r="S21" s="100"/>
      <c r="T21" s="97"/>
      <c r="U21" s="95"/>
      <c r="V21" s="95"/>
      <c r="W21" s="96"/>
      <c r="X21" s="100"/>
      <c r="Y21" s="97"/>
      <c r="Z21" s="95"/>
      <c r="AA21" s="95"/>
      <c r="AB21" s="96"/>
      <c r="AC21" s="100"/>
      <c r="AD21" s="97"/>
      <c r="AE21" s="95"/>
      <c r="AF21" s="95"/>
      <c r="AG21" s="96"/>
      <c r="AH21" s="100"/>
      <c r="AI21" s="97"/>
      <c r="AJ21" s="95"/>
      <c r="AK21" s="95"/>
      <c r="AL21" s="96"/>
      <c r="AM21" s="100"/>
      <c r="AN21" s="97"/>
      <c r="AO21" s="95"/>
      <c r="AP21" s="95"/>
      <c r="AQ21" s="96"/>
      <c r="AR21" s="100"/>
      <c r="AS21" s="106"/>
      <c r="AT21" s="107" t="s">
        <v>5</v>
      </c>
      <c r="AU21" s="107"/>
      <c r="AV21" s="108"/>
      <c r="AW21" s="151">
        <f>SUM(N21)</f>
        <v>3</v>
      </c>
      <c r="AX21" s="224" t="s">
        <v>211</v>
      </c>
      <c r="AY21" s="202" t="s">
        <v>36</v>
      </c>
    </row>
    <row r="22" spans="1:51" ht="22.5">
      <c r="A22" s="72" t="s">
        <v>164</v>
      </c>
      <c r="B22" s="236" t="s">
        <v>254</v>
      </c>
      <c r="C22" s="317" t="s">
        <v>116</v>
      </c>
      <c r="D22" s="189" t="s">
        <v>372</v>
      </c>
      <c r="E22" s="94"/>
      <c r="F22" s="95"/>
      <c r="G22" s="95"/>
      <c r="H22" s="96"/>
      <c r="I22" s="100"/>
      <c r="J22" s="97">
        <v>14</v>
      </c>
      <c r="K22" s="95"/>
      <c r="L22" s="95"/>
      <c r="M22" s="96">
        <f aca="true" t="shared" si="2" ref="M22:M28">N22*30-SUM(J22:L22)</f>
        <v>16</v>
      </c>
      <c r="N22" s="100">
        <v>1</v>
      </c>
      <c r="O22" s="97"/>
      <c r="P22" s="95"/>
      <c r="Q22" s="95"/>
      <c r="R22" s="96"/>
      <c r="S22" s="100"/>
      <c r="T22" s="97"/>
      <c r="U22" s="95"/>
      <c r="V22" s="95"/>
      <c r="W22" s="96"/>
      <c r="X22" s="100"/>
      <c r="Y22" s="97"/>
      <c r="Z22" s="95"/>
      <c r="AA22" s="95"/>
      <c r="AB22" s="96"/>
      <c r="AC22" s="100"/>
      <c r="AD22" s="97"/>
      <c r="AE22" s="95"/>
      <c r="AF22" s="95"/>
      <c r="AG22" s="96"/>
      <c r="AH22" s="100"/>
      <c r="AI22" s="97"/>
      <c r="AJ22" s="95"/>
      <c r="AK22" s="95"/>
      <c r="AL22" s="96"/>
      <c r="AM22" s="100"/>
      <c r="AN22" s="97"/>
      <c r="AO22" s="95"/>
      <c r="AP22" s="95"/>
      <c r="AQ22" s="96"/>
      <c r="AR22" s="100"/>
      <c r="AS22" s="106"/>
      <c r="AT22" s="107" t="s">
        <v>5</v>
      </c>
      <c r="AU22" s="107"/>
      <c r="AV22" s="108"/>
      <c r="AW22" s="151">
        <f aca="true" t="shared" si="3" ref="AW22:AW30">SUM(I22,N22)</f>
        <v>1</v>
      </c>
      <c r="AX22" s="286" t="s">
        <v>39</v>
      </c>
      <c r="AY22" s="285" t="s">
        <v>39</v>
      </c>
    </row>
    <row r="23" spans="1:51" ht="22.5">
      <c r="A23" s="72" t="s">
        <v>164</v>
      </c>
      <c r="B23" s="236" t="s">
        <v>255</v>
      </c>
      <c r="C23" s="317"/>
      <c r="D23" s="189" t="s">
        <v>373</v>
      </c>
      <c r="E23" s="94"/>
      <c r="F23" s="95"/>
      <c r="G23" s="95"/>
      <c r="H23" s="96"/>
      <c r="I23" s="100"/>
      <c r="J23" s="97"/>
      <c r="K23" s="95">
        <v>30</v>
      </c>
      <c r="L23" s="95"/>
      <c r="M23" s="96">
        <f t="shared" si="2"/>
        <v>90</v>
      </c>
      <c r="N23" s="100">
        <v>4</v>
      </c>
      <c r="O23" s="97"/>
      <c r="P23" s="95"/>
      <c r="Q23" s="95"/>
      <c r="R23" s="96"/>
      <c r="S23" s="100"/>
      <c r="T23" s="97"/>
      <c r="U23" s="95"/>
      <c r="V23" s="95"/>
      <c r="W23" s="96"/>
      <c r="X23" s="100"/>
      <c r="Y23" s="97"/>
      <c r="Z23" s="95"/>
      <c r="AA23" s="95"/>
      <c r="AB23" s="96"/>
      <c r="AC23" s="100"/>
      <c r="AD23" s="97"/>
      <c r="AE23" s="95"/>
      <c r="AF23" s="95"/>
      <c r="AG23" s="96"/>
      <c r="AH23" s="100"/>
      <c r="AI23" s="97"/>
      <c r="AJ23" s="95"/>
      <c r="AK23" s="95"/>
      <c r="AL23" s="96"/>
      <c r="AM23" s="100"/>
      <c r="AN23" s="97"/>
      <c r="AO23" s="95"/>
      <c r="AP23" s="95"/>
      <c r="AQ23" s="96"/>
      <c r="AR23" s="100"/>
      <c r="AS23" s="106"/>
      <c r="AT23" s="107"/>
      <c r="AU23" s="107" t="s">
        <v>5</v>
      </c>
      <c r="AV23" s="108"/>
      <c r="AW23" s="151">
        <f t="shared" si="3"/>
        <v>4</v>
      </c>
      <c r="AX23" s="286"/>
      <c r="AY23" s="285"/>
    </row>
    <row r="24" spans="1:51" ht="45">
      <c r="A24" s="72" t="s">
        <v>164</v>
      </c>
      <c r="B24" s="236" t="s">
        <v>256</v>
      </c>
      <c r="C24" s="180" t="s">
        <v>86</v>
      </c>
      <c r="D24" s="189" t="s">
        <v>374</v>
      </c>
      <c r="E24" s="94"/>
      <c r="F24" s="95"/>
      <c r="G24" s="95"/>
      <c r="H24" s="96"/>
      <c r="I24" s="100"/>
      <c r="J24" s="97">
        <v>28</v>
      </c>
      <c r="K24" s="95"/>
      <c r="L24" s="95"/>
      <c r="M24" s="96">
        <f t="shared" si="2"/>
        <v>32</v>
      </c>
      <c r="N24" s="100">
        <v>2</v>
      </c>
      <c r="O24" s="97"/>
      <c r="P24" s="95"/>
      <c r="Q24" s="95"/>
      <c r="R24" s="96"/>
      <c r="S24" s="100"/>
      <c r="T24" s="97"/>
      <c r="U24" s="95"/>
      <c r="V24" s="95"/>
      <c r="W24" s="96"/>
      <c r="X24" s="100"/>
      <c r="Y24" s="97"/>
      <c r="Z24" s="95"/>
      <c r="AA24" s="95"/>
      <c r="AB24" s="96"/>
      <c r="AC24" s="100"/>
      <c r="AD24" s="97"/>
      <c r="AE24" s="95"/>
      <c r="AF24" s="95"/>
      <c r="AG24" s="96"/>
      <c r="AH24" s="100"/>
      <c r="AI24" s="97"/>
      <c r="AJ24" s="95"/>
      <c r="AK24" s="95"/>
      <c r="AL24" s="96"/>
      <c r="AM24" s="100"/>
      <c r="AN24" s="97"/>
      <c r="AO24" s="95"/>
      <c r="AP24" s="95"/>
      <c r="AQ24" s="96"/>
      <c r="AR24" s="100"/>
      <c r="AS24" s="106"/>
      <c r="AT24" s="107" t="s">
        <v>5</v>
      </c>
      <c r="AU24" s="107"/>
      <c r="AV24" s="108"/>
      <c r="AW24" s="151">
        <f t="shared" si="3"/>
        <v>2</v>
      </c>
      <c r="AX24" s="203" t="s">
        <v>12</v>
      </c>
      <c r="AY24" s="225" t="s">
        <v>90</v>
      </c>
    </row>
    <row r="25" spans="1:51" ht="56.25">
      <c r="A25" s="72" t="s">
        <v>164</v>
      </c>
      <c r="B25" s="237" t="s">
        <v>267</v>
      </c>
      <c r="C25" s="187" t="s">
        <v>87</v>
      </c>
      <c r="D25" s="191" t="s">
        <v>456</v>
      </c>
      <c r="E25" s="94"/>
      <c r="F25" s="95"/>
      <c r="G25" s="95"/>
      <c r="H25" s="96"/>
      <c r="I25" s="100"/>
      <c r="J25" s="97">
        <v>28</v>
      </c>
      <c r="K25" s="95"/>
      <c r="L25" s="95"/>
      <c r="M25" s="96">
        <f t="shared" si="2"/>
        <v>32</v>
      </c>
      <c r="N25" s="100">
        <v>2</v>
      </c>
      <c r="O25" s="97"/>
      <c r="P25" s="95"/>
      <c r="Q25" s="95"/>
      <c r="R25" s="96"/>
      <c r="S25" s="100"/>
      <c r="T25" s="97"/>
      <c r="U25" s="95"/>
      <c r="V25" s="95"/>
      <c r="W25" s="96"/>
      <c r="X25" s="100"/>
      <c r="Y25" s="97"/>
      <c r="Z25" s="95"/>
      <c r="AA25" s="95"/>
      <c r="AB25" s="96"/>
      <c r="AC25" s="100"/>
      <c r="AD25" s="97"/>
      <c r="AE25" s="95"/>
      <c r="AF25" s="95"/>
      <c r="AG25" s="96"/>
      <c r="AH25" s="100"/>
      <c r="AI25" s="97"/>
      <c r="AJ25" s="95"/>
      <c r="AK25" s="95"/>
      <c r="AL25" s="96"/>
      <c r="AM25" s="100"/>
      <c r="AN25" s="97"/>
      <c r="AO25" s="95"/>
      <c r="AP25" s="95"/>
      <c r="AQ25" s="96"/>
      <c r="AR25" s="100"/>
      <c r="AS25" s="106"/>
      <c r="AT25" s="107"/>
      <c r="AU25" s="107" t="s">
        <v>5</v>
      </c>
      <c r="AV25" s="108"/>
      <c r="AW25" s="151">
        <f t="shared" si="3"/>
        <v>2</v>
      </c>
      <c r="AX25" s="203" t="s">
        <v>12</v>
      </c>
      <c r="AY25" s="202" t="s">
        <v>91</v>
      </c>
    </row>
    <row r="26" spans="1:51" ht="22.5">
      <c r="A26" s="72" t="s">
        <v>164</v>
      </c>
      <c r="B26" s="237" t="s">
        <v>268</v>
      </c>
      <c r="C26" s="187" t="s">
        <v>88</v>
      </c>
      <c r="D26" s="191" t="s">
        <v>457</v>
      </c>
      <c r="E26" s="94"/>
      <c r="F26" s="95"/>
      <c r="G26" s="95"/>
      <c r="H26" s="96"/>
      <c r="I26" s="100"/>
      <c r="J26" s="97">
        <v>14</v>
      </c>
      <c r="K26" s="95"/>
      <c r="L26" s="95"/>
      <c r="M26" s="96">
        <f t="shared" si="2"/>
        <v>46</v>
      </c>
      <c r="N26" s="100">
        <v>2</v>
      </c>
      <c r="O26" s="97"/>
      <c r="P26" s="95"/>
      <c r="Q26" s="95"/>
      <c r="R26" s="96"/>
      <c r="S26" s="100"/>
      <c r="T26" s="97"/>
      <c r="U26" s="95"/>
      <c r="V26" s="95"/>
      <c r="W26" s="96"/>
      <c r="X26" s="100"/>
      <c r="Y26" s="97"/>
      <c r="Z26" s="95"/>
      <c r="AA26" s="95"/>
      <c r="AB26" s="96"/>
      <c r="AC26" s="100"/>
      <c r="AD26" s="97"/>
      <c r="AE26" s="95"/>
      <c r="AF26" s="95"/>
      <c r="AG26" s="96"/>
      <c r="AH26" s="100"/>
      <c r="AI26" s="97"/>
      <c r="AJ26" s="95"/>
      <c r="AK26" s="95"/>
      <c r="AL26" s="96"/>
      <c r="AM26" s="100"/>
      <c r="AN26" s="97"/>
      <c r="AO26" s="95"/>
      <c r="AP26" s="95"/>
      <c r="AQ26" s="96"/>
      <c r="AR26" s="100"/>
      <c r="AS26" s="106"/>
      <c r="AT26" s="107"/>
      <c r="AU26" s="107" t="s">
        <v>5</v>
      </c>
      <c r="AV26" s="108"/>
      <c r="AW26" s="151">
        <f t="shared" si="3"/>
        <v>2</v>
      </c>
      <c r="AX26" s="229" t="s">
        <v>39</v>
      </c>
      <c r="AY26" s="230" t="s">
        <v>39</v>
      </c>
    </row>
    <row r="27" spans="1:51" ht="24.75">
      <c r="A27" s="72" t="s">
        <v>164</v>
      </c>
      <c r="B27" s="237" t="s">
        <v>269</v>
      </c>
      <c r="C27" s="187" t="s">
        <v>214</v>
      </c>
      <c r="D27" s="191" t="s">
        <v>458</v>
      </c>
      <c r="E27" s="94"/>
      <c r="F27" s="95"/>
      <c r="G27" s="95"/>
      <c r="H27" s="96"/>
      <c r="I27" s="100"/>
      <c r="J27" s="97">
        <v>14</v>
      </c>
      <c r="K27" s="95"/>
      <c r="L27" s="95"/>
      <c r="M27" s="96">
        <f t="shared" si="2"/>
        <v>16</v>
      </c>
      <c r="N27" s="100">
        <v>1</v>
      </c>
      <c r="O27" s="97"/>
      <c r="P27" s="95"/>
      <c r="Q27" s="95"/>
      <c r="R27" s="96"/>
      <c r="S27" s="100"/>
      <c r="T27" s="97"/>
      <c r="U27" s="95"/>
      <c r="V27" s="95"/>
      <c r="W27" s="96"/>
      <c r="X27" s="100"/>
      <c r="Y27" s="97"/>
      <c r="Z27" s="95"/>
      <c r="AA27" s="95"/>
      <c r="AB27" s="96"/>
      <c r="AC27" s="100"/>
      <c r="AD27" s="97"/>
      <c r="AE27" s="95"/>
      <c r="AF27" s="95"/>
      <c r="AG27" s="96"/>
      <c r="AH27" s="100"/>
      <c r="AI27" s="97"/>
      <c r="AJ27" s="95"/>
      <c r="AK27" s="95"/>
      <c r="AL27" s="96"/>
      <c r="AM27" s="100"/>
      <c r="AN27" s="97"/>
      <c r="AO27" s="95"/>
      <c r="AP27" s="95"/>
      <c r="AQ27" s="96"/>
      <c r="AR27" s="100"/>
      <c r="AS27" s="106"/>
      <c r="AT27" s="107"/>
      <c r="AU27" s="107" t="s">
        <v>5</v>
      </c>
      <c r="AV27" s="108"/>
      <c r="AW27" s="151">
        <f t="shared" si="3"/>
        <v>1</v>
      </c>
      <c r="AX27" s="203" t="s">
        <v>12</v>
      </c>
      <c r="AY27" s="202" t="s">
        <v>92</v>
      </c>
    </row>
    <row r="28" spans="1:51" ht="22.5">
      <c r="A28" s="72" t="s">
        <v>164</v>
      </c>
      <c r="B28" s="237" t="s">
        <v>270</v>
      </c>
      <c r="C28" s="187" t="s">
        <v>89</v>
      </c>
      <c r="D28" s="191" t="s">
        <v>459</v>
      </c>
      <c r="E28" s="94"/>
      <c r="F28" s="95"/>
      <c r="G28" s="95"/>
      <c r="H28" s="96"/>
      <c r="I28" s="100"/>
      <c r="J28" s="97">
        <v>20</v>
      </c>
      <c r="K28" s="95"/>
      <c r="L28" s="95"/>
      <c r="M28" s="96">
        <f t="shared" si="2"/>
        <v>40</v>
      </c>
      <c r="N28" s="100">
        <v>2</v>
      </c>
      <c r="O28" s="97"/>
      <c r="P28" s="95"/>
      <c r="Q28" s="95"/>
      <c r="R28" s="96"/>
      <c r="S28" s="100"/>
      <c r="T28" s="97"/>
      <c r="U28" s="95"/>
      <c r="V28" s="95"/>
      <c r="W28" s="96"/>
      <c r="X28" s="100"/>
      <c r="Y28" s="97"/>
      <c r="Z28" s="95"/>
      <c r="AA28" s="95"/>
      <c r="AB28" s="96"/>
      <c r="AC28" s="100"/>
      <c r="AD28" s="97"/>
      <c r="AE28" s="95"/>
      <c r="AF28" s="95"/>
      <c r="AG28" s="96"/>
      <c r="AH28" s="100"/>
      <c r="AI28" s="97"/>
      <c r="AJ28" s="95"/>
      <c r="AK28" s="95"/>
      <c r="AL28" s="96"/>
      <c r="AM28" s="100"/>
      <c r="AN28" s="97"/>
      <c r="AO28" s="95"/>
      <c r="AP28" s="95"/>
      <c r="AQ28" s="96"/>
      <c r="AR28" s="100"/>
      <c r="AS28" s="106"/>
      <c r="AT28" s="107"/>
      <c r="AU28" s="107" t="s">
        <v>5</v>
      </c>
      <c r="AV28" s="108"/>
      <c r="AW28" s="151">
        <f t="shared" si="3"/>
        <v>2</v>
      </c>
      <c r="AX28" s="229" t="s">
        <v>39</v>
      </c>
      <c r="AY28" s="230" t="s">
        <v>39</v>
      </c>
    </row>
    <row r="29" spans="1:51" s="35" customFormat="1" ht="22.5">
      <c r="A29" s="72" t="s">
        <v>33</v>
      </c>
      <c r="B29" s="239" t="s">
        <v>279</v>
      </c>
      <c r="C29" s="176" t="s">
        <v>215</v>
      </c>
      <c r="D29" s="193" t="s">
        <v>482</v>
      </c>
      <c r="E29" s="94"/>
      <c r="F29" s="95"/>
      <c r="G29" s="95"/>
      <c r="H29" s="96"/>
      <c r="I29" s="100"/>
      <c r="J29" s="97">
        <v>14</v>
      </c>
      <c r="K29" s="95"/>
      <c r="L29" s="95"/>
      <c r="M29" s="96">
        <f>N29*30-SUM(J29:L29)</f>
        <v>16</v>
      </c>
      <c r="N29" s="100">
        <v>1</v>
      </c>
      <c r="O29" s="97"/>
      <c r="P29" s="95"/>
      <c r="Q29" s="95"/>
      <c r="R29" s="96"/>
      <c r="S29" s="100"/>
      <c r="T29" s="97"/>
      <c r="U29" s="95"/>
      <c r="V29" s="95"/>
      <c r="W29" s="96"/>
      <c r="X29" s="100"/>
      <c r="Y29" s="97"/>
      <c r="Z29" s="95"/>
      <c r="AA29" s="95"/>
      <c r="AB29" s="96"/>
      <c r="AC29" s="100"/>
      <c r="AD29" s="97"/>
      <c r="AE29" s="95"/>
      <c r="AF29" s="95"/>
      <c r="AG29" s="96"/>
      <c r="AH29" s="100"/>
      <c r="AI29" s="97"/>
      <c r="AJ29" s="95"/>
      <c r="AK29" s="95"/>
      <c r="AL29" s="96"/>
      <c r="AM29" s="100"/>
      <c r="AN29" s="97"/>
      <c r="AO29" s="95"/>
      <c r="AP29" s="95"/>
      <c r="AQ29" s="96"/>
      <c r="AR29" s="100"/>
      <c r="AS29" s="106"/>
      <c r="AT29" s="107"/>
      <c r="AU29" s="107" t="s">
        <v>5</v>
      </c>
      <c r="AV29" s="108"/>
      <c r="AW29" s="151">
        <f t="shared" si="3"/>
        <v>1</v>
      </c>
      <c r="AX29" s="200" t="s">
        <v>39</v>
      </c>
      <c r="AY29" s="210" t="s">
        <v>39</v>
      </c>
    </row>
    <row r="30" spans="1:51" s="35" customFormat="1" ht="23.25" thickBot="1">
      <c r="A30" s="195" t="s">
        <v>33</v>
      </c>
      <c r="B30" s="238" t="s">
        <v>280</v>
      </c>
      <c r="C30" s="177" t="s">
        <v>216</v>
      </c>
      <c r="D30" s="192" t="s">
        <v>483</v>
      </c>
      <c r="E30" s="116"/>
      <c r="F30" s="117"/>
      <c r="G30" s="117"/>
      <c r="H30" s="118"/>
      <c r="I30" s="119"/>
      <c r="J30" s="120">
        <v>14</v>
      </c>
      <c r="K30" s="117"/>
      <c r="L30" s="117"/>
      <c r="M30" s="118">
        <f>N30*30-SUM(J30:L30)</f>
        <v>16</v>
      </c>
      <c r="N30" s="119">
        <v>1</v>
      </c>
      <c r="O30" s="120"/>
      <c r="P30" s="117"/>
      <c r="Q30" s="117"/>
      <c r="R30" s="118"/>
      <c r="S30" s="119"/>
      <c r="T30" s="120"/>
      <c r="U30" s="117"/>
      <c r="V30" s="117"/>
      <c r="W30" s="118"/>
      <c r="X30" s="119"/>
      <c r="Y30" s="120"/>
      <c r="Z30" s="117"/>
      <c r="AA30" s="117"/>
      <c r="AB30" s="118"/>
      <c r="AC30" s="119"/>
      <c r="AD30" s="120"/>
      <c r="AE30" s="117"/>
      <c r="AF30" s="117"/>
      <c r="AG30" s="118"/>
      <c r="AH30" s="119"/>
      <c r="AI30" s="120"/>
      <c r="AJ30" s="117"/>
      <c r="AK30" s="117"/>
      <c r="AL30" s="118"/>
      <c r="AM30" s="119"/>
      <c r="AN30" s="120"/>
      <c r="AO30" s="117"/>
      <c r="AP30" s="117"/>
      <c r="AQ30" s="118"/>
      <c r="AR30" s="119"/>
      <c r="AS30" s="121"/>
      <c r="AT30" s="122"/>
      <c r="AU30" s="122" t="s">
        <v>5</v>
      </c>
      <c r="AV30" s="123"/>
      <c r="AW30" s="153">
        <f t="shared" si="3"/>
        <v>1</v>
      </c>
      <c r="AX30" s="201" t="s">
        <v>39</v>
      </c>
      <c r="AY30" s="213" t="s">
        <v>39</v>
      </c>
    </row>
    <row r="31" spans="1:51" ht="15">
      <c r="A31" s="196" t="s">
        <v>165</v>
      </c>
      <c r="B31" s="235" t="s">
        <v>238</v>
      </c>
      <c r="C31" s="179" t="s">
        <v>171</v>
      </c>
      <c r="D31" s="245" t="s">
        <v>375</v>
      </c>
      <c r="E31" s="90"/>
      <c r="F31" s="91"/>
      <c r="G31" s="91"/>
      <c r="H31" s="92"/>
      <c r="I31" s="125"/>
      <c r="J31" s="93"/>
      <c r="K31" s="91"/>
      <c r="L31" s="91"/>
      <c r="M31" s="92"/>
      <c r="N31" s="125"/>
      <c r="O31" s="93">
        <v>14</v>
      </c>
      <c r="P31" s="91"/>
      <c r="Q31" s="91"/>
      <c r="R31" s="92">
        <f>S31*30-SUM(O31:Q31)</f>
        <v>46</v>
      </c>
      <c r="S31" s="125">
        <v>2</v>
      </c>
      <c r="T31" s="93"/>
      <c r="U31" s="91"/>
      <c r="V31" s="91"/>
      <c r="W31" s="92"/>
      <c r="X31" s="125"/>
      <c r="Y31" s="93"/>
      <c r="Z31" s="91"/>
      <c r="AA31" s="91"/>
      <c r="AB31" s="92"/>
      <c r="AC31" s="125"/>
      <c r="AD31" s="93"/>
      <c r="AE31" s="91"/>
      <c r="AF31" s="91"/>
      <c r="AG31" s="92"/>
      <c r="AH31" s="125"/>
      <c r="AI31" s="93"/>
      <c r="AJ31" s="91"/>
      <c r="AK31" s="91"/>
      <c r="AL31" s="92"/>
      <c r="AM31" s="125"/>
      <c r="AN31" s="93"/>
      <c r="AO31" s="91"/>
      <c r="AP31" s="91"/>
      <c r="AQ31" s="92"/>
      <c r="AR31" s="125"/>
      <c r="AS31" s="103"/>
      <c r="AT31" s="104"/>
      <c r="AU31" s="104" t="s">
        <v>19</v>
      </c>
      <c r="AV31" s="105"/>
      <c r="AW31" s="154">
        <f aca="true" t="shared" si="4" ref="AW31:AW49">SUM(S31)</f>
        <v>2</v>
      </c>
      <c r="AX31" s="211" t="s">
        <v>39</v>
      </c>
      <c r="AY31" s="209" t="s">
        <v>39</v>
      </c>
    </row>
    <row r="32" spans="1:51" ht="15">
      <c r="A32" s="197" t="s">
        <v>165</v>
      </c>
      <c r="B32" s="236" t="s">
        <v>239</v>
      </c>
      <c r="C32" s="180" t="s">
        <v>172</v>
      </c>
      <c r="D32" s="189" t="s">
        <v>376</v>
      </c>
      <c r="E32" s="94"/>
      <c r="F32" s="95"/>
      <c r="G32" s="95"/>
      <c r="H32" s="96"/>
      <c r="I32" s="100"/>
      <c r="J32" s="97"/>
      <c r="K32" s="95"/>
      <c r="L32" s="95"/>
      <c r="M32" s="96"/>
      <c r="N32" s="100"/>
      <c r="O32" s="97">
        <v>14</v>
      </c>
      <c r="P32" s="95"/>
      <c r="Q32" s="95"/>
      <c r="R32" s="96">
        <f>S32*30-SUM(O32:Q32)</f>
        <v>46</v>
      </c>
      <c r="S32" s="100">
        <v>2</v>
      </c>
      <c r="T32" s="97"/>
      <c r="U32" s="95"/>
      <c r="V32" s="95"/>
      <c r="W32" s="96"/>
      <c r="X32" s="100"/>
      <c r="Y32" s="97"/>
      <c r="Z32" s="95"/>
      <c r="AA32" s="95"/>
      <c r="AB32" s="96"/>
      <c r="AC32" s="100"/>
      <c r="AD32" s="97"/>
      <c r="AE32" s="95"/>
      <c r="AF32" s="95"/>
      <c r="AG32" s="96"/>
      <c r="AH32" s="100"/>
      <c r="AI32" s="97"/>
      <c r="AJ32" s="95"/>
      <c r="AK32" s="95"/>
      <c r="AL32" s="96"/>
      <c r="AM32" s="100"/>
      <c r="AN32" s="97"/>
      <c r="AO32" s="95"/>
      <c r="AP32" s="95"/>
      <c r="AQ32" s="96"/>
      <c r="AR32" s="100"/>
      <c r="AS32" s="106"/>
      <c r="AT32" s="107"/>
      <c r="AU32" s="107" t="s">
        <v>19</v>
      </c>
      <c r="AV32" s="108"/>
      <c r="AW32" s="151">
        <f t="shared" si="4"/>
        <v>2</v>
      </c>
      <c r="AX32" s="229" t="s">
        <v>39</v>
      </c>
      <c r="AY32" s="230" t="s">
        <v>39</v>
      </c>
    </row>
    <row r="33" spans="1:51" ht="45">
      <c r="A33" s="197" t="s">
        <v>165</v>
      </c>
      <c r="B33" s="236" t="s">
        <v>240</v>
      </c>
      <c r="C33" s="180" t="s">
        <v>173</v>
      </c>
      <c r="D33" s="189" t="s">
        <v>377</v>
      </c>
      <c r="E33" s="94"/>
      <c r="F33" s="95"/>
      <c r="G33" s="95"/>
      <c r="H33" s="96"/>
      <c r="I33" s="100"/>
      <c r="J33" s="97"/>
      <c r="K33" s="95"/>
      <c r="L33" s="95"/>
      <c r="M33" s="96"/>
      <c r="N33" s="100"/>
      <c r="O33" s="97">
        <v>14</v>
      </c>
      <c r="P33" s="95"/>
      <c r="Q33" s="95"/>
      <c r="R33" s="96">
        <f>S33*30-SUM(O33:Q33)</f>
        <v>46</v>
      </c>
      <c r="S33" s="100">
        <v>2</v>
      </c>
      <c r="T33" s="97"/>
      <c r="U33" s="95"/>
      <c r="V33" s="95"/>
      <c r="W33" s="96"/>
      <c r="X33" s="100"/>
      <c r="Y33" s="97"/>
      <c r="Z33" s="95"/>
      <c r="AA33" s="95"/>
      <c r="AB33" s="96"/>
      <c r="AC33" s="100"/>
      <c r="AD33" s="97"/>
      <c r="AE33" s="95"/>
      <c r="AF33" s="95"/>
      <c r="AG33" s="96"/>
      <c r="AH33" s="100"/>
      <c r="AI33" s="97"/>
      <c r="AJ33" s="95"/>
      <c r="AK33" s="95"/>
      <c r="AL33" s="96"/>
      <c r="AM33" s="100"/>
      <c r="AN33" s="97"/>
      <c r="AO33" s="95"/>
      <c r="AP33" s="95"/>
      <c r="AQ33" s="96"/>
      <c r="AR33" s="100"/>
      <c r="AS33" s="106"/>
      <c r="AT33" s="107" t="s">
        <v>19</v>
      </c>
      <c r="AU33" s="107"/>
      <c r="AV33" s="108"/>
      <c r="AW33" s="151">
        <f t="shared" si="4"/>
        <v>2</v>
      </c>
      <c r="AX33" s="229" t="s">
        <v>39</v>
      </c>
      <c r="AY33" s="230" t="s">
        <v>39</v>
      </c>
    </row>
    <row r="34" spans="1:51" ht="15">
      <c r="A34" s="197" t="s">
        <v>165</v>
      </c>
      <c r="B34" s="236" t="s">
        <v>241</v>
      </c>
      <c r="C34" s="180" t="s">
        <v>95</v>
      </c>
      <c r="D34" s="189" t="s">
        <v>378</v>
      </c>
      <c r="E34" s="94"/>
      <c r="F34" s="95"/>
      <c r="G34" s="95"/>
      <c r="H34" s="96"/>
      <c r="I34" s="100"/>
      <c r="J34" s="97"/>
      <c r="K34" s="95"/>
      <c r="L34" s="95"/>
      <c r="M34" s="96"/>
      <c r="N34" s="100"/>
      <c r="O34" s="97">
        <v>28</v>
      </c>
      <c r="P34" s="95"/>
      <c r="Q34" s="95"/>
      <c r="R34" s="96">
        <f>S34*30-SUM(O34:Q34)</f>
        <v>32</v>
      </c>
      <c r="S34" s="100">
        <v>2</v>
      </c>
      <c r="T34" s="97"/>
      <c r="U34" s="95"/>
      <c r="V34" s="95"/>
      <c r="W34" s="96"/>
      <c r="X34" s="100"/>
      <c r="Y34" s="97"/>
      <c r="Z34" s="95"/>
      <c r="AA34" s="95"/>
      <c r="AB34" s="96"/>
      <c r="AC34" s="100"/>
      <c r="AD34" s="97"/>
      <c r="AE34" s="95"/>
      <c r="AF34" s="95"/>
      <c r="AG34" s="96"/>
      <c r="AH34" s="100"/>
      <c r="AI34" s="97"/>
      <c r="AJ34" s="95"/>
      <c r="AK34" s="95"/>
      <c r="AL34" s="96"/>
      <c r="AM34" s="100"/>
      <c r="AN34" s="97"/>
      <c r="AO34" s="95"/>
      <c r="AP34" s="95"/>
      <c r="AQ34" s="96"/>
      <c r="AR34" s="100"/>
      <c r="AS34" s="106"/>
      <c r="AT34" s="107" t="s">
        <v>19</v>
      </c>
      <c r="AU34" s="107"/>
      <c r="AV34" s="108"/>
      <c r="AW34" s="151">
        <f t="shared" si="4"/>
        <v>2</v>
      </c>
      <c r="AX34" s="229" t="s">
        <v>39</v>
      </c>
      <c r="AY34" s="230" t="s">
        <v>39</v>
      </c>
    </row>
    <row r="35" spans="1:51" ht="22.5">
      <c r="A35" s="72" t="s">
        <v>164</v>
      </c>
      <c r="B35" s="236" t="s">
        <v>257</v>
      </c>
      <c r="C35" s="182" t="s">
        <v>97</v>
      </c>
      <c r="D35" s="189" t="s">
        <v>379</v>
      </c>
      <c r="E35" s="94"/>
      <c r="F35" s="95"/>
      <c r="G35" s="95"/>
      <c r="H35" s="96"/>
      <c r="I35" s="100"/>
      <c r="J35" s="97"/>
      <c r="K35" s="95"/>
      <c r="L35" s="95"/>
      <c r="M35" s="96"/>
      <c r="N35" s="100"/>
      <c r="O35" s="97">
        <v>14</v>
      </c>
      <c r="P35" s="95"/>
      <c r="Q35" s="95"/>
      <c r="R35" s="96">
        <f aca="true" t="shared" si="5" ref="R35:R47">S35*30-SUM(O35:Q35)</f>
        <v>16</v>
      </c>
      <c r="S35" s="100">
        <v>1</v>
      </c>
      <c r="T35" s="97"/>
      <c r="U35" s="95"/>
      <c r="V35" s="95"/>
      <c r="W35" s="96"/>
      <c r="X35" s="100"/>
      <c r="Y35" s="97"/>
      <c r="Z35" s="95"/>
      <c r="AA35" s="95"/>
      <c r="AB35" s="96"/>
      <c r="AC35" s="100"/>
      <c r="AD35" s="97"/>
      <c r="AE35" s="95"/>
      <c r="AF35" s="95"/>
      <c r="AG35" s="96"/>
      <c r="AH35" s="100"/>
      <c r="AI35" s="97"/>
      <c r="AJ35" s="95"/>
      <c r="AK35" s="95"/>
      <c r="AL35" s="96"/>
      <c r="AM35" s="100"/>
      <c r="AN35" s="97"/>
      <c r="AO35" s="95"/>
      <c r="AP35" s="95"/>
      <c r="AQ35" s="96"/>
      <c r="AR35" s="100"/>
      <c r="AS35" s="106"/>
      <c r="AT35" s="107"/>
      <c r="AU35" s="107" t="s">
        <v>19</v>
      </c>
      <c r="AV35" s="108"/>
      <c r="AW35" s="151">
        <f t="shared" si="4"/>
        <v>1</v>
      </c>
      <c r="AX35" s="229" t="s">
        <v>39</v>
      </c>
      <c r="AY35" s="230" t="s">
        <v>39</v>
      </c>
    </row>
    <row r="36" spans="1:51" ht="22.5">
      <c r="A36" s="72" t="s">
        <v>164</v>
      </c>
      <c r="B36" s="236" t="s">
        <v>258</v>
      </c>
      <c r="C36" s="182" t="s">
        <v>98</v>
      </c>
      <c r="D36" s="189" t="s">
        <v>380</v>
      </c>
      <c r="E36" s="94"/>
      <c r="F36" s="95"/>
      <c r="G36" s="95"/>
      <c r="H36" s="96"/>
      <c r="I36" s="100"/>
      <c r="J36" s="97"/>
      <c r="K36" s="95"/>
      <c r="L36" s="95"/>
      <c r="M36" s="96"/>
      <c r="N36" s="100"/>
      <c r="O36" s="97">
        <v>33</v>
      </c>
      <c r="P36" s="95"/>
      <c r="Q36" s="95"/>
      <c r="R36" s="96">
        <f t="shared" si="5"/>
        <v>27</v>
      </c>
      <c r="S36" s="100">
        <v>2</v>
      </c>
      <c r="T36" s="97"/>
      <c r="U36" s="95"/>
      <c r="V36" s="95"/>
      <c r="W36" s="96"/>
      <c r="X36" s="100"/>
      <c r="Y36" s="97"/>
      <c r="Z36" s="95"/>
      <c r="AA36" s="95"/>
      <c r="AB36" s="96"/>
      <c r="AC36" s="100"/>
      <c r="AD36" s="97"/>
      <c r="AE36" s="95"/>
      <c r="AF36" s="95"/>
      <c r="AG36" s="96"/>
      <c r="AH36" s="100"/>
      <c r="AI36" s="97"/>
      <c r="AJ36" s="95"/>
      <c r="AK36" s="95"/>
      <c r="AL36" s="96"/>
      <c r="AM36" s="100"/>
      <c r="AN36" s="97"/>
      <c r="AO36" s="95"/>
      <c r="AP36" s="95"/>
      <c r="AQ36" s="96"/>
      <c r="AR36" s="100"/>
      <c r="AS36" s="106"/>
      <c r="AT36" s="107" t="s">
        <v>19</v>
      </c>
      <c r="AU36" s="107"/>
      <c r="AV36" s="108"/>
      <c r="AW36" s="151">
        <f t="shared" si="4"/>
        <v>2</v>
      </c>
      <c r="AX36" s="204" t="s">
        <v>160</v>
      </c>
      <c r="AY36" s="230" t="s">
        <v>39</v>
      </c>
    </row>
    <row r="37" spans="1:51" ht="33.75">
      <c r="A37" s="72" t="s">
        <v>164</v>
      </c>
      <c r="B37" s="240" t="s">
        <v>259</v>
      </c>
      <c r="C37" s="183" t="s">
        <v>212</v>
      </c>
      <c r="D37" s="190" t="s">
        <v>381</v>
      </c>
      <c r="E37" s="47"/>
      <c r="F37" s="48"/>
      <c r="G37" s="48"/>
      <c r="H37" s="50"/>
      <c r="I37" s="101"/>
      <c r="J37" s="49"/>
      <c r="K37" s="48"/>
      <c r="L37" s="48"/>
      <c r="M37" s="50"/>
      <c r="N37" s="101"/>
      <c r="O37" s="49">
        <v>14</v>
      </c>
      <c r="P37" s="48"/>
      <c r="Q37" s="48"/>
      <c r="R37" s="50">
        <f t="shared" si="5"/>
        <v>16</v>
      </c>
      <c r="S37" s="101">
        <v>1</v>
      </c>
      <c r="T37" s="49"/>
      <c r="U37" s="48"/>
      <c r="V37" s="48"/>
      <c r="W37" s="50"/>
      <c r="X37" s="101"/>
      <c r="Y37" s="49"/>
      <c r="Z37" s="48"/>
      <c r="AA37" s="48"/>
      <c r="AB37" s="50"/>
      <c r="AC37" s="101"/>
      <c r="AD37" s="49"/>
      <c r="AE37" s="48"/>
      <c r="AF37" s="48"/>
      <c r="AG37" s="50"/>
      <c r="AH37" s="101"/>
      <c r="AI37" s="49"/>
      <c r="AJ37" s="48"/>
      <c r="AK37" s="48"/>
      <c r="AL37" s="50"/>
      <c r="AM37" s="101"/>
      <c r="AN37" s="49"/>
      <c r="AO37" s="48"/>
      <c r="AP37" s="48"/>
      <c r="AQ37" s="50"/>
      <c r="AR37" s="101"/>
      <c r="AS37" s="113"/>
      <c r="AT37" s="114"/>
      <c r="AU37" s="114" t="s">
        <v>19</v>
      </c>
      <c r="AV37" s="115"/>
      <c r="AW37" s="155">
        <f t="shared" si="4"/>
        <v>1</v>
      </c>
      <c r="AX37" s="229" t="s">
        <v>39</v>
      </c>
      <c r="AY37" s="230" t="s">
        <v>39</v>
      </c>
    </row>
    <row r="38" spans="1:51" ht="22.5">
      <c r="A38" s="72" t="s">
        <v>164</v>
      </c>
      <c r="B38" s="240" t="s">
        <v>260</v>
      </c>
      <c r="C38" s="183" t="s">
        <v>99</v>
      </c>
      <c r="D38" s="190" t="s">
        <v>382</v>
      </c>
      <c r="E38" s="47"/>
      <c r="F38" s="48"/>
      <c r="G38" s="48"/>
      <c r="H38" s="50"/>
      <c r="I38" s="101"/>
      <c r="J38" s="49"/>
      <c r="K38" s="48"/>
      <c r="L38" s="48"/>
      <c r="M38" s="50"/>
      <c r="N38" s="101"/>
      <c r="O38" s="49">
        <v>14</v>
      </c>
      <c r="P38" s="48"/>
      <c r="Q38" s="48"/>
      <c r="R38" s="50">
        <f t="shared" si="5"/>
        <v>16</v>
      </c>
      <c r="S38" s="101">
        <v>1</v>
      </c>
      <c r="T38" s="49"/>
      <c r="U38" s="48"/>
      <c r="V38" s="48"/>
      <c r="W38" s="50"/>
      <c r="X38" s="101"/>
      <c r="Y38" s="49"/>
      <c r="Z38" s="48"/>
      <c r="AA38" s="48"/>
      <c r="AB38" s="50"/>
      <c r="AC38" s="101"/>
      <c r="AD38" s="49"/>
      <c r="AE38" s="48"/>
      <c r="AF38" s="48"/>
      <c r="AG38" s="50"/>
      <c r="AH38" s="101"/>
      <c r="AI38" s="49"/>
      <c r="AJ38" s="48"/>
      <c r="AK38" s="48"/>
      <c r="AL38" s="50"/>
      <c r="AM38" s="101"/>
      <c r="AN38" s="49"/>
      <c r="AO38" s="48"/>
      <c r="AP38" s="48"/>
      <c r="AQ38" s="50"/>
      <c r="AR38" s="101"/>
      <c r="AS38" s="113"/>
      <c r="AT38" s="114"/>
      <c r="AU38" s="114" t="s">
        <v>19</v>
      </c>
      <c r="AV38" s="115"/>
      <c r="AW38" s="155">
        <f t="shared" si="4"/>
        <v>1</v>
      </c>
      <c r="AX38" s="204" t="s">
        <v>160</v>
      </c>
      <c r="AY38" s="230" t="s">
        <v>39</v>
      </c>
    </row>
    <row r="39" spans="1:51" ht="22.5">
      <c r="A39" s="72" t="s">
        <v>164</v>
      </c>
      <c r="B39" s="236" t="s">
        <v>261</v>
      </c>
      <c r="C39" s="182" t="s">
        <v>100</v>
      </c>
      <c r="D39" s="189" t="s">
        <v>383</v>
      </c>
      <c r="E39" s="94"/>
      <c r="F39" s="95"/>
      <c r="G39" s="95"/>
      <c r="H39" s="96"/>
      <c r="I39" s="100"/>
      <c r="J39" s="97"/>
      <c r="K39" s="95"/>
      <c r="L39" s="95"/>
      <c r="M39" s="96"/>
      <c r="N39" s="100"/>
      <c r="O39" s="97">
        <v>28</v>
      </c>
      <c r="P39" s="95"/>
      <c r="Q39" s="95"/>
      <c r="R39" s="96">
        <f t="shared" si="5"/>
        <v>32</v>
      </c>
      <c r="S39" s="100">
        <v>2</v>
      </c>
      <c r="T39" s="97"/>
      <c r="U39" s="95"/>
      <c r="V39" s="95"/>
      <c r="W39" s="96"/>
      <c r="X39" s="100"/>
      <c r="Y39" s="97"/>
      <c r="Z39" s="95"/>
      <c r="AA39" s="95"/>
      <c r="AB39" s="96"/>
      <c r="AC39" s="100"/>
      <c r="AD39" s="97"/>
      <c r="AE39" s="95"/>
      <c r="AF39" s="95"/>
      <c r="AG39" s="96"/>
      <c r="AH39" s="100"/>
      <c r="AI39" s="97"/>
      <c r="AJ39" s="95"/>
      <c r="AK39" s="95"/>
      <c r="AL39" s="96"/>
      <c r="AM39" s="100"/>
      <c r="AN39" s="97"/>
      <c r="AO39" s="95"/>
      <c r="AP39" s="95"/>
      <c r="AQ39" s="96"/>
      <c r="AR39" s="100"/>
      <c r="AS39" s="106"/>
      <c r="AT39" s="107" t="s">
        <v>19</v>
      </c>
      <c r="AU39" s="107"/>
      <c r="AV39" s="108"/>
      <c r="AW39" s="151">
        <f t="shared" si="4"/>
        <v>2</v>
      </c>
      <c r="AX39" s="204" t="s">
        <v>117</v>
      </c>
      <c r="AY39" s="230" t="s">
        <v>39</v>
      </c>
    </row>
    <row r="40" spans="1:51" ht="22.5">
      <c r="A40" s="72" t="s">
        <v>164</v>
      </c>
      <c r="B40" s="236" t="s">
        <v>262</v>
      </c>
      <c r="C40" s="182" t="s">
        <v>101</v>
      </c>
      <c r="D40" s="189" t="s">
        <v>384</v>
      </c>
      <c r="E40" s="94"/>
      <c r="F40" s="95"/>
      <c r="G40" s="95"/>
      <c r="H40" s="96"/>
      <c r="I40" s="100"/>
      <c r="J40" s="97"/>
      <c r="K40" s="95"/>
      <c r="L40" s="95"/>
      <c r="M40" s="96"/>
      <c r="N40" s="100"/>
      <c r="O40" s="97">
        <v>28</v>
      </c>
      <c r="P40" s="95"/>
      <c r="Q40" s="95"/>
      <c r="R40" s="96">
        <f t="shared" si="5"/>
        <v>32</v>
      </c>
      <c r="S40" s="100">
        <v>2</v>
      </c>
      <c r="T40" s="97"/>
      <c r="U40" s="95"/>
      <c r="V40" s="95"/>
      <c r="W40" s="96"/>
      <c r="X40" s="100"/>
      <c r="Y40" s="97"/>
      <c r="Z40" s="95"/>
      <c r="AA40" s="95"/>
      <c r="AB40" s="96"/>
      <c r="AC40" s="100"/>
      <c r="AD40" s="97"/>
      <c r="AE40" s="95"/>
      <c r="AF40" s="95"/>
      <c r="AG40" s="96"/>
      <c r="AH40" s="100"/>
      <c r="AI40" s="97"/>
      <c r="AJ40" s="95"/>
      <c r="AK40" s="95"/>
      <c r="AL40" s="96"/>
      <c r="AM40" s="100"/>
      <c r="AN40" s="97"/>
      <c r="AO40" s="95"/>
      <c r="AP40" s="95"/>
      <c r="AQ40" s="96"/>
      <c r="AR40" s="100"/>
      <c r="AS40" s="106"/>
      <c r="AT40" s="107" t="s">
        <v>19</v>
      </c>
      <c r="AU40" s="107"/>
      <c r="AV40" s="108"/>
      <c r="AW40" s="151">
        <f t="shared" si="4"/>
        <v>2</v>
      </c>
      <c r="AX40" s="229" t="s">
        <v>39</v>
      </c>
      <c r="AY40" s="230" t="s">
        <v>39</v>
      </c>
    </row>
    <row r="41" spans="1:51" ht="33.75">
      <c r="A41" s="72" t="s">
        <v>164</v>
      </c>
      <c r="B41" s="237" t="s">
        <v>271</v>
      </c>
      <c r="C41" s="186" t="s">
        <v>96</v>
      </c>
      <c r="D41" s="191" t="s">
        <v>460</v>
      </c>
      <c r="E41" s="94"/>
      <c r="F41" s="95"/>
      <c r="G41" s="95"/>
      <c r="H41" s="96"/>
      <c r="I41" s="100"/>
      <c r="J41" s="97"/>
      <c r="K41" s="95"/>
      <c r="L41" s="95"/>
      <c r="M41" s="96"/>
      <c r="N41" s="100"/>
      <c r="O41" s="97">
        <v>28</v>
      </c>
      <c r="P41" s="95"/>
      <c r="Q41" s="95"/>
      <c r="R41" s="96">
        <f t="shared" si="5"/>
        <v>62</v>
      </c>
      <c r="S41" s="100">
        <v>3</v>
      </c>
      <c r="T41" s="97"/>
      <c r="U41" s="95"/>
      <c r="V41" s="95"/>
      <c r="W41" s="96"/>
      <c r="X41" s="100"/>
      <c r="Y41" s="97"/>
      <c r="Z41" s="95"/>
      <c r="AA41" s="95"/>
      <c r="AB41" s="96"/>
      <c r="AC41" s="100"/>
      <c r="AD41" s="97"/>
      <c r="AE41" s="95"/>
      <c r="AF41" s="95"/>
      <c r="AG41" s="96"/>
      <c r="AH41" s="100"/>
      <c r="AI41" s="97"/>
      <c r="AJ41" s="95"/>
      <c r="AK41" s="95"/>
      <c r="AL41" s="96"/>
      <c r="AM41" s="100"/>
      <c r="AN41" s="97"/>
      <c r="AO41" s="95"/>
      <c r="AP41" s="95"/>
      <c r="AQ41" s="96"/>
      <c r="AR41" s="100"/>
      <c r="AS41" s="106"/>
      <c r="AT41" s="107" t="s">
        <v>19</v>
      </c>
      <c r="AU41" s="107"/>
      <c r="AV41" s="108"/>
      <c r="AW41" s="151">
        <f t="shared" si="4"/>
        <v>3</v>
      </c>
      <c r="AX41" s="204" t="s">
        <v>36</v>
      </c>
      <c r="AY41" s="230" t="s">
        <v>39</v>
      </c>
    </row>
    <row r="42" spans="1:51" ht="22.5">
      <c r="A42" s="72" t="s">
        <v>164</v>
      </c>
      <c r="B42" s="237" t="s">
        <v>272</v>
      </c>
      <c r="C42" s="186" t="s">
        <v>102</v>
      </c>
      <c r="D42" s="191" t="s">
        <v>461</v>
      </c>
      <c r="E42" s="94"/>
      <c r="F42" s="95"/>
      <c r="G42" s="95"/>
      <c r="H42" s="96"/>
      <c r="I42" s="100"/>
      <c r="J42" s="97"/>
      <c r="K42" s="95"/>
      <c r="L42" s="95"/>
      <c r="M42" s="96"/>
      <c r="N42" s="100"/>
      <c r="O42" s="97">
        <v>28</v>
      </c>
      <c r="P42" s="95"/>
      <c r="Q42" s="95"/>
      <c r="R42" s="96">
        <f t="shared" si="5"/>
        <v>2</v>
      </c>
      <c r="S42" s="100">
        <v>1</v>
      </c>
      <c r="T42" s="97"/>
      <c r="U42" s="95"/>
      <c r="V42" s="95"/>
      <c r="W42" s="96"/>
      <c r="X42" s="100"/>
      <c r="Y42" s="97"/>
      <c r="Z42" s="95"/>
      <c r="AA42" s="95"/>
      <c r="AB42" s="96"/>
      <c r="AC42" s="100"/>
      <c r="AD42" s="97"/>
      <c r="AE42" s="95"/>
      <c r="AF42" s="95"/>
      <c r="AG42" s="96"/>
      <c r="AH42" s="100"/>
      <c r="AI42" s="97"/>
      <c r="AJ42" s="95"/>
      <c r="AK42" s="95"/>
      <c r="AL42" s="96"/>
      <c r="AM42" s="100"/>
      <c r="AN42" s="97"/>
      <c r="AO42" s="95"/>
      <c r="AP42" s="95"/>
      <c r="AQ42" s="96"/>
      <c r="AR42" s="100"/>
      <c r="AS42" s="106"/>
      <c r="AT42" s="107" t="s">
        <v>19</v>
      </c>
      <c r="AU42" s="107"/>
      <c r="AV42" s="108"/>
      <c r="AW42" s="151">
        <f t="shared" si="4"/>
        <v>1</v>
      </c>
      <c r="AX42" s="204" t="s">
        <v>17</v>
      </c>
      <c r="AY42" s="230" t="s">
        <v>39</v>
      </c>
    </row>
    <row r="43" spans="1:51" ht="22.5">
      <c r="A43" s="72" t="s">
        <v>164</v>
      </c>
      <c r="B43" s="237" t="s">
        <v>273</v>
      </c>
      <c r="C43" s="186" t="s">
        <v>219</v>
      </c>
      <c r="D43" s="191" t="s">
        <v>462</v>
      </c>
      <c r="E43" s="22"/>
      <c r="F43" s="10"/>
      <c r="G43" s="10"/>
      <c r="H43" s="55"/>
      <c r="I43" s="53"/>
      <c r="J43" s="11"/>
      <c r="K43" s="10"/>
      <c r="L43" s="10"/>
      <c r="M43" s="55"/>
      <c r="N43" s="53"/>
      <c r="O43" s="11">
        <v>14</v>
      </c>
      <c r="P43" s="10"/>
      <c r="Q43" s="10"/>
      <c r="R43" s="55">
        <f t="shared" si="5"/>
        <v>46</v>
      </c>
      <c r="S43" s="53">
        <v>2</v>
      </c>
      <c r="T43" s="11"/>
      <c r="U43" s="10"/>
      <c r="V43" s="10"/>
      <c r="W43" s="55"/>
      <c r="X43" s="53"/>
      <c r="Y43" s="11"/>
      <c r="Z43" s="10"/>
      <c r="AA43" s="10"/>
      <c r="AB43" s="55"/>
      <c r="AC43" s="53"/>
      <c r="AD43" s="11"/>
      <c r="AE43" s="10"/>
      <c r="AF43" s="10"/>
      <c r="AG43" s="55"/>
      <c r="AH43" s="53"/>
      <c r="AI43" s="11"/>
      <c r="AJ43" s="10"/>
      <c r="AK43" s="10"/>
      <c r="AL43" s="55"/>
      <c r="AM43" s="53"/>
      <c r="AN43" s="11"/>
      <c r="AO43" s="10"/>
      <c r="AP43" s="10"/>
      <c r="AQ43" s="55"/>
      <c r="AR43" s="53"/>
      <c r="AS43" s="109"/>
      <c r="AT43" s="110" t="s">
        <v>19</v>
      </c>
      <c r="AU43" s="110"/>
      <c r="AV43" s="111"/>
      <c r="AW43" s="152">
        <f t="shared" si="4"/>
        <v>2</v>
      </c>
      <c r="AX43" s="224" t="s">
        <v>157</v>
      </c>
      <c r="AY43" s="230" t="s">
        <v>39</v>
      </c>
    </row>
    <row r="44" spans="1:51" s="28" customFormat="1" ht="22.5">
      <c r="A44" s="72" t="s">
        <v>164</v>
      </c>
      <c r="B44" s="237" t="s">
        <v>274</v>
      </c>
      <c r="C44" s="186" t="s">
        <v>217</v>
      </c>
      <c r="D44" s="191" t="s">
        <v>463</v>
      </c>
      <c r="E44" s="22"/>
      <c r="F44" s="10"/>
      <c r="G44" s="10"/>
      <c r="H44" s="55"/>
      <c r="I44" s="53"/>
      <c r="J44" s="11"/>
      <c r="K44" s="10"/>
      <c r="L44" s="10"/>
      <c r="M44" s="55"/>
      <c r="N44" s="53"/>
      <c r="O44" s="11"/>
      <c r="P44" s="10">
        <v>28</v>
      </c>
      <c r="Q44" s="10"/>
      <c r="R44" s="55">
        <f t="shared" si="5"/>
        <v>2</v>
      </c>
      <c r="S44" s="53">
        <v>1</v>
      </c>
      <c r="T44" s="11"/>
      <c r="U44" s="10"/>
      <c r="V44" s="10"/>
      <c r="W44" s="55"/>
      <c r="X44" s="53"/>
      <c r="Y44" s="11"/>
      <c r="Z44" s="10"/>
      <c r="AA44" s="10"/>
      <c r="AB44" s="55"/>
      <c r="AC44" s="53"/>
      <c r="AD44" s="11"/>
      <c r="AE44" s="10"/>
      <c r="AF44" s="10"/>
      <c r="AG44" s="55"/>
      <c r="AH44" s="53"/>
      <c r="AI44" s="11"/>
      <c r="AJ44" s="10"/>
      <c r="AK44" s="10"/>
      <c r="AL44" s="55"/>
      <c r="AM44" s="53"/>
      <c r="AN44" s="11"/>
      <c r="AO44" s="10"/>
      <c r="AP44" s="10"/>
      <c r="AQ44" s="55"/>
      <c r="AR44" s="53"/>
      <c r="AS44" s="109"/>
      <c r="AT44" s="110"/>
      <c r="AU44" s="110" t="s">
        <v>19</v>
      </c>
      <c r="AV44" s="111"/>
      <c r="AW44" s="152">
        <f t="shared" si="4"/>
        <v>1</v>
      </c>
      <c r="AX44" s="229" t="s">
        <v>39</v>
      </c>
      <c r="AY44" s="230" t="s">
        <v>39</v>
      </c>
    </row>
    <row r="45" spans="1:51" s="28" customFormat="1" ht="22.5">
      <c r="A45" s="72" t="s">
        <v>164</v>
      </c>
      <c r="B45" s="237" t="s">
        <v>275</v>
      </c>
      <c r="C45" s="186" t="s">
        <v>162</v>
      </c>
      <c r="D45" s="191" t="s">
        <v>464</v>
      </c>
      <c r="E45" s="22"/>
      <c r="F45" s="10"/>
      <c r="G45" s="10"/>
      <c r="H45" s="55"/>
      <c r="I45" s="53"/>
      <c r="J45" s="11"/>
      <c r="K45" s="10"/>
      <c r="L45" s="10"/>
      <c r="M45" s="55"/>
      <c r="N45" s="53"/>
      <c r="O45" s="11">
        <v>28</v>
      </c>
      <c r="P45" s="10"/>
      <c r="Q45" s="10"/>
      <c r="R45" s="55">
        <f t="shared" si="5"/>
        <v>2</v>
      </c>
      <c r="S45" s="53">
        <v>1</v>
      </c>
      <c r="T45" s="11"/>
      <c r="U45" s="10"/>
      <c r="V45" s="10"/>
      <c r="W45" s="55"/>
      <c r="X45" s="53"/>
      <c r="Y45" s="11"/>
      <c r="Z45" s="10"/>
      <c r="AA45" s="10"/>
      <c r="AB45" s="55"/>
      <c r="AC45" s="53"/>
      <c r="AD45" s="11"/>
      <c r="AE45" s="10"/>
      <c r="AF45" s="10"/>
      <c r="AG45" s="55"/>
      <c r="AH45" s="53"/>
      <c r="AI45" s="11"/>
      <c r="AJ45" s="10"/>
      <c r="AK45" s="10"/>
      <c r="AL45" s="55"/>
      <c r="AM45" s="53"/>
      <c r="AN45" s="11"/>
      <c r="AO45" s="10"/>
      <c r="AP45" s="10"/>
      <c r="AQ45" s="55"/>
      <c r="AR45" s="53"/>
      <c r="AS45" s="109"/>
      <c r="AT45" s="110" t="s">
        <v>19</v>
      </c>
      <c r="AU45" s="110"/>
      <c r="AV45" s="111"/>
      <c r="AW45" s="152">
        <f t="shared" si="4"/>
        <v>1</v>
      </c>
      <c r="AX45" s="229" t="s">
        <v>39</v>
      </c>
      <c r="AY45" s="230" t="s">
        <v>39</v>
      </c>
    </row>
    <row r="46" spans="1:51" s="169" customFormat="1" ht="22.5">
      <c r="A46" s="72" t="s">
        <v>164</v>
      </c>
      <c r="B46" s="237" t="s">
        <v>276</v>
      </c>
      <c r="C46" s="316" t="s">
        <v>226</v>
      </c>
      <c r="D46" s="191" t="s">
        <v>465</v>
      </c>
      <c r="E46" s="162"/>
      <c r="F46" s="163"/>
      <c r="G46" s="163"/>
      <c r="H46" s="164"/>
      <c r="I46" s="165"/>
      <c r="J46" s="166"/>
      <c r="K46" s="163"/>
      <c r="L46" s="163"/>
      <c r="M46" s="164"/>
      <c r="N46" s="165"/>
      <c r="O46" s="251">
        <v>28</v>
      </c>
      <c r="P46" s="251"/>
      <c r="Q46" s="251"/>
      <c r="R46" s="252">
        <f t="shared" si="5"/>
        <v>2</v>
      </c>
      <c r="S46" s="53">
        <v>1</v>
      </c>
      <c r="T46" s="166"/>
      <c r="U46" s="163"/>
      <c r="V46" s="163"/>
      <c r="W46" s="164"/>
      <c r="X46" s="165"/>
      <c r="Y46" s="166"/>
      <c r="Z46" s="163"/>
      <c r="AA46" s="163"/>
      <c r="AB46" s="164"/>
      <c r="AC46" s="165"/>
      <c r="AD46" s="166"/>
      <c r="AE46" s="163"/>
      <c r="AF46" s="163"/>
      <c r="AG46" s="164"/>
      <c r="AH46" s="165"/>
      <c r="AI46" s="166"/>
      <c r="AJ46" s="163"/>
      <c r="AK46" s="163"/>
      <c r="AL46" s="164"/>
      <c r="AM46" s="165"/>
      <c r="AN46" s="166"/>
      <c r="AO46" s="163"/>
      <c r="AP46" s="163"/>
      <c r="AQ46" s="164"/>
      <c r="AR46" s="165"/>
      <c r="AS46" s="167"/>
      <c r="AT46" s="254" t="s">
        <v>19</v>
      </c>
      <c r="AU46" s="254"/>
      <c r="AV46" s="168"/>
      <c r="AW46" s="170">
        <f>SUM(S46)</f>
        <v>1</v>
      </c>
      <c r="AX46" s="276" t="s">
        <v>36</v>
      </c>
      <c r="AY46" s="268" t="s">
        <v>39</v>
      </c>
    </row>
    <row r="47" spans="1:51" s="28" customFormat="1" ht="22.5">
      <c r="A47" s="72" t="s">
        <v>164</v>
      </c>
      <c r="B47" s="237" t="s">
        <v>277</v>
      </c>
      <c r="C47" s="316"/>
      <c r="D47" s="191" t="s">
        <v>233</v>
      </c>
      <c r="E47" s="22"/>
      <c r="F47" s="10"/>
      <c r="G47" s="10"/>
      <c r="H47" s="55"/>
      <c r="I47" s="53"/>
      <c r="J47" s="11"/>
      <c r="K47" s="10"/>
      <c r="L47" s="10"/>
      <c r="M47" s="55"/>
      <c r="N47" s="53"/>
      <c r="O47" s="253"/>
      <c r="P47" s="251">
        <v>14</v>
      </c>
      <c r="Q47" s="251"/>
      <c r="R47" s="252">
        <f t="shared" si="5"/>
        <v>16</v>
      </c>
      <c r="S47" s="53">
        <v>1</v>
      </c>
      <c r="T47" s="11"/>
      <c r="U47" s="10"/>
      <c r="V47" s="10"/>
      <c r="W47" s="55"/>
      <c r="X47" s="53"/>
      <c r="Y47" s="11"/>
      <c r="Z47" s="10"/>
      <c r="AA47" s="10"/>
      <c r="AB47" s="55"/>
      <c r="AC47" s="53"/>
      <c r="AD47" s="11"/>
      <c r="AE47" s="10"/>
      <c r="AF47" s="10"/>
      <c r="AG47" s="55"/>
      <c r="AH47" s="53"/>
      <c r="AI47" s="11"/>
      <c r="AJ47" s="10"/>
      <c r="AK47" s="10"/>
      <c r="AL47" s="55"/>
      <c r="AM47" s="53"/>
      <c r="AN47" s="11"/>
      <c r="AO47" s="10"/>
      <c r="AP47" s="10"/>
      <c r="AQ47" s="55"/>
      <c r="AR47" s="53"/>
      <c r="AS47" s="109"/>
      <c r="AT47" s="254"/>
      <c r="AU47" s="254" t="s">
        <v>19</v>
      </c>
      <c r="AV47" s="111"/>
      <c r="AW47" s="152">
        <f t="shared" si="4"/>
        <v>1</v>
      </c>
      <c r="AX47" s="278"/>
      <c r="AY47" s="270"/>
    </row>
    <row r="48" spans="1:51" ht="33.75">
      <c r="A48" s="72" t="s">
        <v>163</v>
      </c>
      <c r="B48" s="237" t="s">
        <v>347</v>
      </c>
      <c r="C48" s="186" t="s">
        <v>103</v>
      </c>
      <c r="D48" s="191" t="s">
        <v>466</v>
      </c>
      <c r="E48" s="94"/>
      <c r="F48" s="95"/>
      <c r="G48" s="95"/>
      <c r="H48" s="96"/>
      <c r="I48" s="100"/>
      <c r="J48" s="97"/>
      <c r="K48" s="95"/>
      <c r="L48" s="95"/>
      <c r="M48" s="96"/>
      <c r="N48" s="100"/>
      <c r="O48" s="97">
        <v>28</v>
      </c>
      <c r="P48" s="95"/>
      <c r="Q48" s="95"/>
      <c r="R48" s="96">
        <f>S48*30-SUM(O48:Q48)</f>
        <v>32</v>
      </c>
      <c r="S48" s="100">
        <v>2</v>
      </c>
      <c r="T48" s="97"/>
      <c r="U48" s="95"/>
      <c r="V48" s="95"/>
      <c r="W48" s="96"/>
      <c r="X48" s="100"/>
      <c r="Y48" s="97"/>
      <c r="Z48" s="95"/>
      <c r="AA48" s="95"/>
      <c r="AB48" s="96"/>
      <c r="AC48" s="100"/>
      <c r="AD48" s="97"/>
      <c r="AE48" s="95"/>
      <c r="AF48" s="95"/>
      <c r="AG48" s="96"/>
      <c r="AH48" s="100"/>
      <c r="AI48" s="97"/>
      <c r="AJ48" s="95"/>
      <c r="AK48" s="95"/>
      <c r="AL48" s="96"/>
      <c r="AM48" s="100"/>
      <c r="AN48" s="97"/>
      <c r="AO48" s="95"/>
      <c r="AP48" s="95"/>
      <c r="AQ48" s="96"/>
      <c r="AR48" s="100"/>
      <c r="AS48" s="106"/>
      <c r="AT48" s="107" t="s">
        <v>19</v>
      </c>
      <c r="AU48" s="107"/>
      <c r="AV48" s="108"/>
      <c r="AW48" s="151">
        <f t="shared" si="4"/>
        <v>2</v>
      </c>
      <c r="AX48" s="224" t="s">
        <v>15</v>
      </c>
      <c r="AY48" s="233" t="s">
        <v>39</v>
      </c>
    </row>
    <row r="49" spans="1:51" ht="23.25" thickBot="1">
      <c r="A49" s="198" t="s">
        <v>33</v>
      </c>
      <c r="B49" s="238" t="s">
        <v>281</v>
      </c>
      <c r="C49" s="177" t="s">
        <v>218</v>
      </c>
      <c r="D49" s="192" t="s">
        <v>484</v>
      </c>
      <c r="E49" s="116"/>
      <c r="F49" s="117"/>
      <c r="G49" s="117"/>
      <c r="H49" s="118"/>
      <c r="I49" s="119"/>
      <c r="J49" s="120"/>
      <c r="K49" s="117"/>
      <c r="L49" s="117"/>
      <c r="M49" s="118"/>
      <c r="N49" s="119"/>
      <c r="O49" s="120">
        <v>14</v>
      </c>
      <c r="P49" s="117"/>
      <c r="Q49" s="117"/>
      <c r="R49" s="118">
        <f>S49*30-SUM(O49:Q49)</f>
        <v>16</v>
      </c>
      <c r="S49" s="119">
        <v>1</v>
      </c>
      <c r="T49" s="120"/>
      <c r="U49" s="117"/>
      <c r="V49" s="117"/>
      <c r="W49" s="118"/>
      <c r="X49" s="119"/>
      <c r="Y49" s="120"/>
      <c r="Z49" s="117"/>
      <c r="AA49" s="117"/>
      <c r="AB49" s="118"/>
      <c r="AC49" s="119"/>
      <c r="AD49" s="120"/>
      <c r="AE49" s="117"/>
      <c r="AF49" s="117"/>
      <c r="AG49" s="118"/>
      <c r="AH49" s="119"/>
      <c r="AI49" s="120"/>
      <c r="AJ49" s="117"/>
      <c r="AK49" s="117"/>
      <c r="AL49" s="118"/>
      <c r="AM49" s="119"/>
      <c r="AN49" s="120"/>
      <c r="AO49" s="117"/>
      <c r="AP49" s="117"/>
      <c r="AQ49" s="118"/>
      <c r="AR49" s="119"/>
      <c r="AS49" s="121"/>
      <c r="AT49" s="122" t="s">
        <v>19</v>
      </c>
      <c r="AU49" s="122"/>
      <c r="AV49" s="123"/>
      <c r="AW49" s="153">
        <f t="shared" si="4"/>
        <v>1</v>
      </c>
      <c r="AX49" s="234" t="s">
        <v>39</v>
      </c>
      <c r="AY49" s="226" t="s">
        <v>39</v>
      </c>
    </row>
    <row r="50" spans="1:64" ht="22.5">
      <c r="A50" s="194" t="s">
        <v>164</v>
      </c>
      <c r="B50" s="235" t="s">
        <v>263</v>
      </c>
      <c r="C50" s="179" t="s">
        <v>159</v>
      </c>
      <c r="D50" s="245" t="s">
        <v>385</v>
      </c>
      <c r="E50" s="130"/>
      <c r="F50" s="43"/>
      <c r="G50" s="43"/>
      <c r="H50" s="44"/>
      <c r="I50" s="54"/>
      <c r="J50" s="42"/>
      <c r="K50" s="43"/>
      <c r="L50" s="43"/>
      <c r="M50" s="44"/>
      <c r="N50" s="54"/>
      <c r="O50" s="42"/>
      <c r="P50" s="43"/>
      <c r="Q50" s="43"/>
      <c r="R50" s="44"/>
      <c r="S50" s="54"/>
      <c r="T50" s="42">
        <v>12</v>
      </c>
      <c r="U50" s="43"/>
      <c r="V50" s="43"/>
      <c r="W50" s="44">
        <f>X50*30-SUM(T50:V50)</f>
        <v>48</v>
      </c>
      <c r="X50" s="54">
        <v>2</v>
      </c>
      <c r="Y50" s="42"/>
      <c r="Z50" s="43"/>
      <c r="AA50" s="43"/>
      <c r="AB50" s="44"/>
      <c r="AC50" s="54"/>
      <c r="AD50" s="42"/>
      <c r="AE50" s="43"/>
      <c r="AF50" s="43"/>
      <c r="AG50" s="44"/>
      <c r="AH50" s="54"/>
      <c r="AI50" s="42"/>
      <c r="AJ50" s="43"/>
      <c r="AK50" s="43"/>
      <c r="AL50" s="44"/>
      <c r="AM50" s="54"/>
      <c r="AN50" s="42"/>
      <c r="AO50" s="43"/>
      <c r="AP50" s="43"/>
      <c r="AQ50" s="44"/>
      <c r="AR50" s="54"/>
      <c r="AS50" s="131"/>
      <c r="AT50" s="132"/>
      <c r="AU50" s="132" t="s">
        <v>40</v>
      </c>
      <c r="AV50" s="133"/>
      <c r="AW50" s="156">
        <f>SUM(AM50,AR50,AH50,AC50,X50)</f>
        <v>2</v>
      </c>
      <c r="AX50" s="207" t="s">
        <v>190</v>
      </c>
      <c r="AY50" s="222" t="s">
        <v>39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ht="22.5">
      <c r="A51" s="72" t="s">
        <v>164</v>
      </c>
      <c r="B51" s="236" t="s">
        <v>264</v>
      </c>
      <c r="C51" s="180" t="s">
        <v>118</v>
      </c>
      <c r="D51" s="189" t="s">
        <v>386</v>
      </c>
      <c r="E51" s="22"/>
      <c r="F51" s="10"/>
      <c r="G51" s="10"/>
      <c r="H51" s="55"/>
      <c r="I51" s="53"/>
      <c r="J51" s="11"/>
      <c r="K51" s="10"/>
      <c r="L51" s="10"/>
      <c r="M51" s="55"/>
      <c r="N51" s="53"/>
      <c r="O51" s="11"/>
      <c r="P51" s="10"/>
      <c r="Q51" s="10"/>
      <c r="R51" s="55"/>
      <c r="S51" s="53"/>
      <c r="T51" s="11">
        <v>12</v>
      </c>
      <c r="U51" s="10"/>
      <c r="V51" s="10"/>
      <c r="W51" s="55">
        <f>X51*30-SUM(T51:V51)</f>
        <v>18</v>
      </c>
      <c r="X51" s="53">
        <v>1</v>
      </c>
      <c r="Y51" s="11"/>
      <c r="Z51" s="10"/>
      <c r="AA51" s="10"/>
      <c r="AB51" s="55"/>
      <c r="AC51" s="53"/>
      <c r="AD51" s="11"/>
      <c r="AE51" s="10"/>
      <c r="AF51" s="10"/>
      <c r="AG51" s="55"/>
      <c r="AH51" s="53"/>
      <c r="AI51" s="11"/>
      <c r="AJ51" s="10"/>
      <c r="AK51" s="10"/>
      <c r="AL51" s="55"/>
      <c r="AM51" s="53"/>
      <c r="AN51" s="11"/>
      <c r="AO51" s="10"/>
      <c r="AP51" s="10"/>
      <c r="AQ51" s="55"/>
      <c r="AR51" s="53"/>
      <c r="AS51" s="109"/>
      <c r="AT51" s="110" t="s">
        <v>40</v>
      </c>
      <c r="AU51" s="110"/>
      <c r="AV51" s="111"/>
      <c r="AW51" s="152">
        <f>SUM(AM51,AR51,AH51,AC51,X51)</f>
        <v>1</v>
      </c>
      <c r="AX51" s="203" t="s">
        <v>43</v>
      </c>
      <c r="AY51" s="231" t="s">
        <v>39</v>
      </c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ht="22.5">
      <c r="A52" s="72" t="s">
        <v>164</v>
      </c>
      <c r="B52" s="240" t="s">
        <v>265</v>
      </c>
      <c r="C52" s="181" t="s">
        <v>119</v>
      </c>
      <c r="D52" s="190" t="s">
        <v>387</v>
      </c>
      <c r="E52" s="22"/>
      <c r="F52" s="10"/>
      <c r="G52" s="10"/>
      <c r="H52" s="55"/>
      <c r="I52" s="53"/>
      <c r="J52" s="11"/>
      <c r="K52" s="10"/>
      <c r="L52" s="10"/>
      <c r="M52" s="55"/>
      <c r="N52" s="53"/>
      <c r="O52" s="11"/>
      <c r="P52" s="10"/>
      <c r="Q52" s="10"/>
      <c r="R52" s="55"/>
      <c r="S52" s="53"/>
      <c r="T52" s="11">
        <v>12</v>
      </c>
      <c r="U52" s="10"/>
      <c r="V52" s="10"/>
      <c r="W52" s="55">
        <f>X52*30-SUM(T52:V52)</f>
        <v>48</v>
      </c>
      <c r="X52" s="53">
        <v>2</v>
      </c>
      <c r="Y52" s="11"/>
      <c r="Z52" s="10"/>
      <c r="AA52" s="10"/>
      <c r="AB52" s="55"/>
      <c r="AC52" s="53"/>
      <c r="AD52" s="11"/>
      <c r="AE52" s="10"/>
      <c r="AF52" s="10"/>
      <c r="AG52" s="55"/>
      <c r="AH52" s="53"/>
      <c r="AI52" s="11"/>
      <c r="AJ52" s="10"/>
      <c r="AK52" s="10"/>
      <c r="AL52" s="55"/>
      <c r="AM52" s="53"/>
      <c r="AN52" s="11"/>
      <c r="AO52" s="10"/>
      <c r="AP52" s="10"/>
      <c r="AQ52" s="55"/>
      <c r="AR52" s="53"/>
      <c r="AS52" s="109"/>
      <c r="AT52" s="110" t="s">
        <v>40</v>
      </c>
      <c r="AU52" s="110"/>
      <c r="AV52" s="111"/>
      <c r="AW52" s="152">
        <f>SUM(AM52,AR52,AH52,AC52,X52)</f>
        <v>2</v>
      </c>
      <c r="AX52" s="206" t="s">
        <v>185</v>
      </c>
      <c r="AY52" s="230" t="s">
        <v>39</v>
      </c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ht="33">
      <c r="A53" s="72" t="s">
        <v>163</v>
      </c>
      <c r="B53" s="236" t="s">
        <v>286</v>
      </c>
      <c r="C53" s="180" t="s">
        <v>120</v>
      </c>
      <c r="D53" s="189" t="s">
        <v>388</v>
      </c>
      <c r="E53" s="22"/>
      <c r="F53" s="10"/>
      <c r="G53" s="10"/>
      <c r="H53" s="55"/>
      <c r="I53" s="53"/>
      <c r="J53" s="11"/>
      <c r="K53" s="10"/>
      <c r="L53" s="10"/>
      <c r="M53" s="55"/>
      <c r="N53" s="53"/>
      <c r="O53" s="11"/>
      <c r="P53" s="10"/>
      <c r="Q53" s="10"/>
      <c r="R53" s="55"/>
      <c r="S53" s="53"/>
      <c r="T53" s="11">
        <v>24</v>
      </c>
      <c r="U53" s="10"/>
      <c r="V53" s="10"/>
      <c r="W53" s="55">
        <f aca="true" t="shared" si="6" ref="W53:W58">X53*30-SUM(T53:V53)</f>
        <v>66</v>
      </c>
      <c r="X53" s="53">
        <v>3</v>
      </c>
      <c r="Y53" s="11"/>
      <c r="Z53" s="10"/>
      <c r="AA53" s="10"/>
      <c r="AB53" s="55"/>
      <c r="AC53" s="53"/>
      <c r="AD53" s="11"/>
      <c r="AE53" s="10"/>
      <c r="AF53" s="10"/>
      <c r="AG53" s="55"/>
      <c r="AH53" s="53"/>
      <c r="AI53" s="11"/>
      <c r="AJ53" s="10"/>
      <c r="AK53" s="10"/>
      <c r="AL53" s="55"/>
      <c r="AM53" s="53"/>
      <c r="AN53" s="11"/>
      <c r="AO53" s="10"/>
      <c r="AP53" s="10"/>
      <c r="AQ53" s="55"/>
      <c r="AR53" s="53"/>
      <c r="AS53" s="109" t="s">
        <v>38</v>
      </c>
      <c r="AT53" s="110"/>
      <c r="AU53" s="110" t="s">
        <v>40</v>
      </c>
      <c r="AV53" s="111"/>
      <c r="AW53" s="152">
        <f>SUM(AR53,AM53,AH53,AC53,X53)</f>
        <v>3</v>
      </c>
      <c r="AX53" s="224" t="s">
        <v>511</v>
      </c>
      <c r="AY53" s="202" t="s">
        <v>186</v>
      </c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ht="33.75">
      <c r="A54" s="72" t="s">
        <v>163</v>
      </c>
      <c r="B54" s="236" t="s">
        <v>287</v>
      </c>
      <c r="C54" s="317" t="s">
        <v>229</v>
      </c>
      <c r="D54" s="189" t="s">
        <v>389</v>
      </c>
      <c r="E54" s="22"/>
      <c r="F54" s="10"/>
      <c r="G54" s="10"/>
      <c r="H54" s="55"/>
      <c r="I54" s="53"/>
      <c r="J54" s="11"/>
      <c r="K54" s="10"/>
      <c r="L54" s="10"/>
      <c r="M54" s="55"/>
      <c r="N54" s="53"/>
      <c r="O54" s="11"/>
      <c r="P54" s="10"/>
      <c r="Q54" s="10"/>
      <c r="R54" s="55"/>
      <c r="S54" s="53"/>
      <c r="T54" s="11">
        <v>24</v>
      </c>
      <c r="U54" s="10"/>
      <c r="V54" s="10"/>
      <c r="W54" s="55">
        <f t="shared" si="6"/>
        <v>36</v>
      </c>
      <c r="X54" s="53">
        <v>2</v>
      </c>
      <c r="Y54" s="11"/>
      <c r="Z54" s="10"/>
      <c r="AA54" s="10"/>
      <c r="AB54" s="55"/>
      <c r="AC54" s="53"/>
      <c r="AD54" s="11"/>
      <c r="AE54" s="10"/>
      <c r="AF54" s="10"/>
      <c r="AG54" s="55"/>
      <c r="AH54" s="53"/>
      <c r="AI54" s="11"/>
      <c r="AJ54" s="10"/>
      <c r="AK54" s="10"/>
      <c r="AL54" s="55"/>
      <c r="AM54" s="53"/>
      <c r="AN54" s="11"/>
      <c r="AO54" s="10"/>
      <c r="AP54" s="10"/>
      <c r="AQ54" s="55"/>
      <c r="AR54" s="53"/>
      <c r="AS54" s="109" t="s">
        <v>38</v>
      </c>
      <c r="AT54" s="110"/>
      <c r="AU54" s="110" t="s">
        <v>40</v>
      </c>
      <c r="AV54" s="111"/>
      <c r="AW54" s="152">
        <f aca="true" t="shared" si="7" ref="AW54:AW133">SUM(AR54,AM54,AH54,AC54,X54)</f>
        <v>2</v>
      </c>
      <c r="AX54" s="276" t="s">
        <v>511</v>
      </c>
      <c r="AY54" s="282" t="s">
        <v>65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33.75">
      <c r="A55" s="72" t="s">
        <v>163</v>
      </c>
      <c r="B55" s="236" t="s">
        <v>288</v>
      </c>
      <c r="C55" s="317"/>
      <c r="D55" s="189" t="s">
        <v>390</v>
      </c>
      <c r="E55" s="22"/>
      <c r="F55" s="10"/>
      <c r="G55" s="10"/>
      <c r="H55" s="55"/>
      <c r="I55" s="53"/>
      <c r="J55" s="11"/>
      <c r="K55" s="10"/>
      <c r="L55" s="10"/>
      <c r="M55" s="55"/>
      <c r="N55" s="53"/>
      <c r="O55" s="11"/>
      <c r="P55" s="10"/>
      <c r="Q55" s="10"/>
      <c r="R55" s="55"/>
      <c r="S55" s="53"/>
      <c r="T55" s="11">
        <v>24</v>
      </c>
      <c r="U55" s="10"/>
      <c r="V55" s="10"/>
      <c r="W55" s="55">
        <f t="shared" si="6"/>
        <v>6</v>
      </c>
      <c r="X55" s="53">
        <v>1</v>
      </c>
      <c r="Y55" s="11"/>
      <c r="Z55" s="10"/>
      <c r="AA55" s="10"/>
      <c r="AB55" s="55"/>
      <c r="AC55" s="53"/>
      <c r="AD55" s="11"/>
      <c r="AE55" s="10"/>
      <c r="AF55" s="10"/>
      <c r="AG55" s="55"/>
      <c r="AH55" s="53"/>
      <c r="AI55" s="11"/>
      <c r="AJ55" s="10"/>
      <c r="AK55" s="10"/>
      <c r="AL55" s="55"/>
      <c r="AM55" s="53"/>
      <c r="AN55" s="11"/>
      <c r="AO55" s="10"/>
      <c r="AP55" s="10"/>
      <c r="AQ55" s="55"/>
      <c r="AR55" s="53"/>
      <c r="AS55" s="109" t="s">
        <v>38</v>
      </c>
      <c r="AT55" s="110"/>
      <c r="AU55" s="110" t="s">
        <v>40</v>
      </c>
      <c r="AV55" s="111"/>
      <c r="AW55" s="152">
        <f t="shared" si="7"/>
        <v>1</v>
      </c>
      <c r="AX55" s="277"/>
      <c r="AY55" s="282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ht="33.75">
      <c r="A56" s="72" t="s">
        <v>163</v>
      </c>
      <c r="B56" s="236" t="s">
        <v>289</v>
      </c>
      <c r="C56" s="317"/>
      <c r="D56" s="189" t="s">
        <v>391</v>
      </c>
      <c r="E56" s="22"/>
      <c r="F56" s="10"/>
      <c r="G56" s="10"/>
      <c r="H56" s="55"/>
      <c r="I56" s="53"/>
      <c r="J56" s="11"/>
      <c r="K56" s="10"/>
      <c r="L56" s="10"/>
      <c r="M56" s="55"/>
      <c r="N56" s="53"/>
      <c r="O56" s="11"/>
      <c r="P56" s="10"/>
      <c r="Q56" s="10"/>
      <c r="R56" s="55"/>
      <c r="S56" s="53"/>
      <c r="T56" s="11"/>
      <c r="U56" s="10">
        <v>24</v>
      </c>
      <c r="V56" s="10"/>
      <c r="W56" s="55">
        <f t="shared" si="6"/>
        <v>66</v>
      </c>
      <c r="X56" s="53">
        <v>3</v>
      </c>
      <c r="Y56" s="11"/>
      <c r="Z56" s="10"/>
      <c r="AA56" s="10"/>
      <c r="AB56" s="55"/>
      <c r="AC56" s="53"/>
      <c r="AD56" s="11"/>
      <c r="AE56" s="10"/>
      <c r="AF56" s="10"/>
      <c r="AG56" s="55"/>
      <c r="AH56" s="53"/>
      <c r="AI56" s="11"/>
      <c r="AJ56" s="10"/>
      <c r="AK56" s="10"/>
      <c r="AL56" s="55"/>
      <c r="AM56" s="53"/>
      <c r="AN56" s="11"/>
      <c r="AO56" s="10"/>
      <c r="AP56" s="10"/>
      <c r="AQ56" s="55"/>
      <c r="AR56" s="53"/>
      <c r="AS56" s="109" t="s">
        <v>66</v>
      </c>
      <c r="AT56" s="110"/>
      <c r="AU56" s="110" t="s">
        <v>40</v>
      </c>
      <c r="AV56" s="111"/>
      <c r="AW56" s="152">
        <f t="shared" si="7"/>
        <v>3</v>
      </c>
      <c r="AX56" s="277"/>
      <c r="AY56" s="282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t="45">
      <c r="A57" s="72" t="s">
        <v>163</v>
      </c>
      <c r="B57" s="236" t="s">
        <v>290</v>
      </c>
      <c r="C57" s="317"/>
      <c r="D57" s="189" t="s">
        <v>392</v>
      </c>
      <c r="E57" s="22"/>
      <c r="F57" s="10"/>
      <c r="G57" s="10"/>
      <c r="H57" s="55"/>
      <c r="I57" s="53"/>
      <c r="J57" s="11"/>
      <c r="K57" s="10"/>
      <c r="L57" s="10"/>
      <c r="M57" s="55"/>
      <c r="N57" s="53"/>
      <c r="O57" s="11"/>
      <c r="P57" s="10"/>
      <c r="Q57" s="10"/>
      <c r="R57" s="55"/>
      <c r="S57" s="53"/>
      <c r="T57" s="11"/>
      <c r="U57" s="10"/>
      <c r="V57" s="10">
        <v>23</v>
      </c>
      <c r="W57" s="55">
        <f t="shared" si="6"/>
        <v>67</v>
      </c>
      <c r="X57" s="53">
        <v>3</v>
      </c>
      <c r="Y57" s="11"/>
      <c r="Z57" s="10"/>
      <c r="AA57" s="10"/>
      <c r="AB57" s="55"/>
      <c r="AC57" s="53"/>
      <c r="AD57" s="11"/>
      <c r="AE57" s="10"/>
      <c r="AF57" s="10"/>
      <c r="AG57" s="55"/>
      <c r="AH57" s="53"/>
      <c r="AI57" s="11"/>
      <c r="AJ57" s="10"/>
      <c r="AK57" s="10"/>
      <c r="AL57" s="55"/>
      <c r="AM57" s="53"/>
      <c r="AN57" s="11"/>
      <c r="AO57" s="10"/>
      <c r="AP57" s="10"/>
      <c r="AQ57" s="55"/>
      <c r="AR57" s="53"/>
      <c r="AS57" s="109" t="s">
        <v>38</v>
      </c>
      <c r="AT57" s="110"/>
      <c r="AU57" s="110" t="s">
        <v>40</v>
      </c>
      <c r="AV57" s="111"/>
      <c r="AW57" s="152">
        <f t="shared" si="7"/>
        <v>3</v>
      </c>
      <c r="AX57" s="278"/>
      <c r="AY57" s="282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t="33.75">
      <c r="A58" s="72" t="s">
        <v>163</v>
      </c>
      <c r="B58" s="236" t="s">
        <v>291</v>
      </c>
      <c r="C58" s="180" t="s">
        <v>121</v>
      </c>
      <c r="D58" s="189" t="s">
        <v>393</v>
      </c>
      <c r="E58" s="22"/>
      <c r="F58" s="10"/>
      <c r="G58" s="10"/>
      <c r="H58" s="55"/>
      <c r="I58" s="53"/>
      <c r="J58" s="11"/>
      <c r="K58" s="10"/>
      <c r="L58" s="10"/>
      <c r="M58" s="55"/>
      <c r="N58" s="53"/>
      <c r="O58" s="11"/>
      <c r="P58" s="10"/>
      <c r="Q58" s="10"/>
      <c r="R58" s="55"/>
      <c r="S58" s="53"/>
      <c r="T58" s="11"/>
      <c r="U58" s="10"/>
      <c r="V58" s="10">
        <v>60</v>
      </c>
      <c r="W58" s="55">
        <f t="shared" si="6"/>
        <v>30</v>
      </c>
      <c r="X58" s="53">
        <v>3</v>
      </c>
      <c r="Y58" s="11"/>
      <c r="Z58" s="10"/>
      <c r="AA58" s="10"/>
      <c r="AB58" s="55"/>
      <c r="AC58" s="53"/>
      <c r="AD58" s="11"/>
      <c r="AE58" s="10"/>
      <c r="AF58" s="10"/>
      <c r="AG58" s="55"/>
      <c r="AH58" s="53"/>
      <c r="AI58" s="11"/>
      <c r="AJ58" s="10"/>
      <c r="AK58" s="10"/>
      <c r="AL58" s="55"/>
      <c r="AM58" s="53"/>
      <c r="AN58" s="11"/>
      <c r="AO58" s="10"/>
      <c r="AP58" s="10"/>
      <c r="AQ58" s="55"/>
      <c r="AR58" s="53"/>
      <c r="AS58" s="109"/>
      <c r="AT58" s="110"/>
      <c r="AU58" s="110" t="s">
        <v>40</v>
      </c>
      <c r="AV58" s="111"/>
      <c r="AW58" s="152">
        <f t="shared" si="7"/>
        <v>3</v>
      </c>
      <c r="AX58" s="224" t="s">
        <v>188</v>
      </c>
      <c r="AY58" s="202" t="s">
        <v>187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t="22.5">
      <c r="A59" s="72" t="s">
        <v>163</v>
      </c>
      <c r="B59" s="237" t="s">
        <v>348</v>
      </c>
      <c r="C59" s="316" t="s">
        <v>148</v>
      </c>
      <c r="D59" s="191" t="s">
        <v>467</v>
      </c>
      <c r="E59" s="22"/>
      <c r="F59" s="10"/>
      <c r="G59" s="10"/>
      <c r="H59" s="55"/>
      <c r="I59" s="53"/>
      <c r="J59" s="11"/>
      <c r="K59" s="10"/>
      <c r="L59" s="10"/>
      <c r="M59" s="55"/>
      <c r="N59" s="53"/>
      <c r="O59" s="11"/>
      <c r="P59" s="10"/>
      <c r="Q59" s="10"/>
      <c r="R59" s="55"/>
      <c r="S59" s="53"/>
      <c r="T59" s="11">
        <v>24</v>
      </c>
      <c r="U59" s="10"/>
      <c r="V59" s="10"/>
      <c r="W59" s="55">
        <f>X59*30-SUM(T59:V59)</f>
        <v>6</v>
      </c>
      <c r="X59" s="53">
        <v>1</v>
      </c>
      <c r="Y59" s="11"/>
      <c r="Z59" s="10"/>
      <c r="AA59" s="10"/>
      <c r="AB59" s="55"/>
      <c r="AC59" s="53"/>
      <c r="AD59" s="11"/>
      <c r="AE59" s="10"/>
      <c r="AF59" s="10"/>
      <c r="AG59" s="55"/>
      <c r="AH59" s="53"/>
      <c r="AI59" s="11"/>
      <c r="AJ59" s="10"/>
      <c r="AK59" s="10"/>
      <c r="AL59" s="55"/>
      <c r="AM59" s="53"/>
      <c r="AN59" s="11"/>
      <c r="AO59" s="10"/>
      <c r="AP59" s="10"/>
      <c r="AQ59" s="55"/>
      <c r="AR59" s="53"/>
      <c r="AS59" s="109"/>
      <c r="AT59" s="110" t="s">
        <v>40</v>
      </c>
      <c r="AU59" s="110"/>
      <c r="AV59" s="111"/>
      <c r="AW59" s="152">
        <f aca="true" t="shared" si="8" ref="AW59:AW64">SUM(AR59,AM59,AH59,AC59,X59)</f>
        <v>1</v>
      </c>
      <c r="AX59" s="276" t="s">
        <v>188</v>
      </c>
      <c r="AY59" s="274" t="s">
        <v>189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33.75">
      <c r="A60" s="72" t="s">
        <v>163</v>
      </c>
      <c r="B60" s="237" t="s">
        <v>349</v>
      </c>
      <c r="C60" s="316"/>
      <c r="D60" s="191" t="s">
        <v>468</v>
      </c>
      <c r="E60" s="22"/>
      <c r="F60" s="10"/>
      <c r="G60" s="10"/>
      <c r="H60" s="55"/>
      <c r="I60" s="53"/>
      <c r="J60" s="11"/>
      <c r="K60" s="10"/>
      <c r="L60" s="10"/>
      <c r="M60" s="55"/>
      <c r="N60" s="53"/>
      <c r="O60" s="11"/>
      <c r="P60" s="10"/>
      <c r="Q60" s="10"/>
      <c r="R60" s="55"/>
      <c r="S60" s="53"/>
      <c r="T60" s="11"/>
      <c r="U60" s="10">
        <v>12</v>
      </c>
      <c r="V60" s="10"/>
      <c r="W60" s="55">
        <f>X60*30-SUM(T60:V60)</f>
        <v>18</v>
      </c>
      <c r="X60" s="53">
        <v>1</v>
      </c>
      <c r="Y60" s="11"/>
      <c r="Z60" s="10"/>
      <c r="AA60" s="10"/>
      <c r="AB60" s="55"/>
      <c r="AC60" s="53"/>
      <c r="AD60" s="11"/>
      <c r="AE60" s="10"/>
      <c r="AF60" s="10"/>
      <c r="AG60" s="55"/>
      <c r="AH60" s="53"/>
      <c r="AI60" s="11"/>
      <c r="AJ60" s="10"/>
      <c r="AK60" s="10"/>
      <c r="AL60" s="55"/>
      <c r="AM60" s="53"/>
      <c r="AN60" s="11"/>
      <c r="AO60" s="10"/>
      <c r="AP60" s="10"/>
      <c r="AQ60" s="55"/>
      <c r="AR60" s="53"/>
      <c r="AS60" s="109"/>
      <c r="AT60" s="110"/>
      <c r="AU60" s="110" t="s">
        <v>40</v>
      </c>
      <c r="AV60" s="111"/>
      <c r="AW60" s="152">
        <f t="shared" si="8"/>
        <v>1</v>
      </c>
      <c r="AX60" s="277"/>
      <c r="AY60" s="274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33.75">
      <c r="A61" s="72" t="s">
        <v>163</v>
      </c>
      <c r="B61" s="237" t="s">
        <v>350</v>
      </c>
      <c r="C61" s="316"/>
      <c r="D61" s="191" t="s">
        <v>469</v>
      </c>
      <c r="E61" s="22"/>
      <c r="F61" s="10"/>
      <c r="G61" s="10"/>
      <c r="H61" s="55"/>
      <c r="I61" s="53"/>
      <c r="J61" s="11"/>
      <c r="K61" s="10"/>
      <c r="L61" s="10"/>
      <c r="M61" s="55"/>
      <c r="N61" s="53"/>
      <c r="O61" s="11"/>
      <c r="P61" s="10"/>
      <c r="Q61" s="10"/>
      <c r="R61" s="55"/>
      <c r="S61" s="53"/>
      <c r="T61" s="11"/>
      <c r="U61" s="10"/>
      <c r="V61" s="10">
        <v>23</v>
      </c>
      <c r="W61" s="55">
        <f>X61*30-SUM(T61:V61)</f>
        <v>37</v>
      </c>
      <c r="X61" s="53">
        <v>2</v>
      </c>
      <c r="Y61" s="11"/>
      <c r="Z61" s="10"/>
      <c r="AA61" s="10"/>
      <c r="AB61" s="55"/>
      <c r="AC61" s="53"/>
      <c r="AD61" s="11"/>
      <c r="AE61" s="10"/>
      <c r="AF61" s="10"/>
      <c r="AG61" s="55"/>
      <c r="AH61" s="53"/>
      <c r="AI61" s="11"/>
      <c r="AJ61" s="10"/>
      <c r="AK61" s="10"/>
      <c r="AL61" s="55"/>
      <c r="AM61" s="53"/>
      <c r="AN61" s="11"/>
      <c r="AO61" s="10"/>
      <c r="AP61" s="10"/>
      <c r="AQ61" s="55"/>
      <c r="AR61" s="53"/>
      <c r="AS61" s="109"/>
      <c r="AT61" s="110"/>
      <c r="AU61" s="110" t="s">
        <v>40</v>
      </c>
      <c r="AV61" s="111"/>
      <c r="AW61" s="152">
        <f t="shared" si="8"/>
        <v>2</v>
      </c>
      <c r="AX61" s="278"/>
      <c r="AY61" s="274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22.5">
      <c r="A62" s="72" t="s">
        <v>163</v>
      </c>
      <c r="B62" s="237" t="s">
        <v>351</v>
      </c>
      <c r="C62" s="187" t="s">
        <v>149</v>
      </c>
      <c r="D62" s="191" t="s">
        <v>470</v>
      </c>
      <c r="E62" s="22"/>
      <c r="F62" s="10"/>
      <c r="G62" s="10"/>
      <c r="H62" s="55"/>
      <c r="I62" s="53"/>
      <c r="J62" s="11"/>
      <c r="K62" s="10"/>
      <c r="L62" s="10"/>
      <c r="M62" s="55"/>
      <c r="N62" s="53"/>
      <c r="O62" s="11"/>
      <c r="P62" s="10"/>
      <c r="Q62" s="10"/>
      <c r="R62" s="55"/>
      <c r="S62" s="53"/>
      <c r="T62" s="11"/>
      <c r="U62" s="10">
        <v>32</v>
      </c>
      <c r="V62" s="10"/>
      <c r="W62" s="55">
        <f>X62*30-SUM(T62:V62)</f>
        <v>28</v>
      </c>
      <c r="X62" s="53">
        <v>2</v>
      </c>
      <c r="Y62" s="11"/>
      <c r="Z62" s="10"/>
      <c r="AA62" s="10"/>
      <c r="AB62" s="55"/>
      <c r="AC62" s="53"/>
      <c r="AD62" s="11"/>
      <c r="AE62" s="10"/>
      <c r="AF62" s="10"/>
      <c r="AG62" s="55"/>
      <c r="AH62" s="53"/>
      <c r="AI62" s="11"/>
      <c r="AJ62" s="10"/>
      <c r="AK62" s="10"/>
      <c r="AL62" s="55"/>
      <c r="AM62" s="53"/>
      <c r="AN62" s="11"/>
      <c r="AO62" s="10"/>
      <c r="AP62" s="10"/>
      <c r="AQ62" s="55"/>
      <c r="AR62" s="53"/>
      <c r="AS62" s="109"/>
      <c r="AT62" s="110" t="s">
        <v>40</v>
      </c>
      <c r="AU62" s="110"/>
      <c r="AV62" s="111"/>
      <c r="AW62" s="152">
        <f t="shared" si="8"/>
        <v>2</v>
      </c>
      <c r="AX62" s="206" t="s">
        <v>185</v>
      </c>
      <c r="AY62" s="230" t="s">
        <v>39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22.5">
      <c r="A63" s="72" t="s">
        <v>33</v>
      </c>
      <c r="B63" s="239" t="s">
        <v>282</v>
      </c>
      <c r="C63" s="384" t="s">
        <v>153</v>
      </c>
      <c r="D63" s="193" t="s">
        <v>485</v>
      </c>
      <c r="E63" s="22"/>
      <c r="F63" s="10"/>
      <c r="G63" s="10"/>
      <c r="H63" s="55"/>
      <c r="I63" s="53"/>
      <c r="J63" s="11"/>
      <c r="K63" s="10"/>
      <c r="L63" s="10"/>
      <c r="M63" s="55"/>
      <c r="N63" s="53"/>
      <c r="O63" s="11"/>
      <c r="P63" s="10"/>
      <c r="Q63" s="10"/>
      <c r="R63" s="55"/>
      <c r="S63" s="53"/>
      <c r="T63" s="11"/>
      <c r="U63" s="10">
        <v>12</v>
      </c>
      <c r="V63" s="10"/>
      <c r="W63" s="55">
        <f>X63*30-SUM(T63:V63)</f>
        <v>18</v>
      </c>
      <c r="X63" s="53">
        <v>1</v>
      </c>
      <c r="Y63" s="11"/>
      <c r="Z63" s="10"/>
      <c r="AA63" s="10"/>
      <c r="AB63" s="55"/>
      <c r="AC63" s="53"/>
      <c r="AD63" s="11"/>
      <c r="AE63" s="10"/>
      <c r="AF63" s="10"/>
      <c r="AG63" s="55"/>
      <c r="AH63" s="53"/>
      <c r="AI63" s="11"/>
      <c r="AJ63" s="10"/>
      <c r="AK63" s="10"/>
      <c r="AL63" s="55"/>
      <c r="AM63" s="53"/>
      <c r="AN63" s="11"/>
      <c r="AO63" s="10"/>
      <c r="AP63" s="10"/>
      <c r="AQ63" s="55"/>
      <c r="AR63" s="53"/>
      <c r="AS63" s="109"/>
      <c r="AT63" s="110"/>
      <c r="AU63" s="110" t="s">
        <v>40</v>
      </c>
      <c r="AV63" s="111"/>
      <c r="AW63" s="152">
        <f t="shared" si="8"/>
        <v>1</v>
      </c>
      <c r="AX63" s="382" t="s">
        <v>39</v>
      </c>
      <c r="AY63" s="370" t="s">
        <v>39</v>
      </c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34.5" thickBot="1">
      <c r="A64" s="195" t="s">
        <v>33</v>
      </c>
      <c r="B64" s="238" t="s">
        <v>283</v>
      </c>
      <c r="C64" s="385"/>
      <c r="D64" s="192" t="s">
        <v>486</v>
      </c>
      <c r="E64" s="135"/>
      <c r="F64" s="9"/>
      <c r="G64" s="9"/>
      <c r="H64" s="26"/>
      <c r="I64" s="27"/>
      <c r="J64" s="8"/>
      <c r="K64" s="9"/>
      <c r="L64" s="9"/>
      <c r="M64" s="26"/>
      <c r="N64" s="27"/>
      <c r="O64" s="8"/>
      <c r="P64" s="9"/>
      <c r="Q64" s="9"/>
      <c r="R64" s="26"/>
      <c r="S64" s="27"/>
      <c r="T64" s="8"/>
      <c r="U64" s="9"/>
      <c r="V64" s="9">
        <v>23</v>
      </c>
      <c r="W64" s="26">
        <f>X64*30-SUM(T64:V64)</f>
        <v>67</v>
      </c>
      <c r="X64" s="27">
        <v>3</v>
      </c>
      <c r="Y64" s="8"/>
      <c r="Z64" s="9"/>
      <c r="AA64" s="9"/>
      <c r="AB64" s="26"/>
      <c r="AC64" s="27"/>
      <c r="AD64" s="8"/>
      <c r="AE64" s="9"/>
      <c r="AF64" s="9"/>
      <c r="AG64" s="26"/>
      <c r="AH64" s="27"/>
      <c r="AI64" s="8"/>
      <c r="AJ64" s="9"/>
      <c r="AK64" s="9"/>
      <c r="AL64" s="26"/>
      <c r="AM64" s="27"/>
      <c r="AN64" s="8"/>
      <c r="AO64" s="9"/>
      <c r="AP64" s="9"/>
      <c r="AQ64" s="26"/>
      <c r="AR64" s="27"/>
      <c r="AS64" s="136"/>
      <c r="AT64" s="137"/>
      <c r="AU64" s="137" t="s">
        <v>40</v>
      </c>
      <c r="AV64" s="138"/>
      <c r="AW64" s="157">
        <f t="shared" si="8"/>
        <v>3</v>
      </c>
      <c r="AX64" s="383"/>
      <c r="AY64" s="37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33">
      <c r="A65" s="194" t="s">
        <v>163</v>
      </c>
      <c r="B65" s="235" t="s">
        <v>292</v>
      </c>
      <c r="C65" s="179" t="s">
        <v>220</v>
      </c>
      <c r="D65" s="245" t="s">
        <v>394</v>
      </c>
      <c r="E65" s="130"/>
      <c r="F65" s="43"/>
      <c r="G65" s="43"/>
      <c r="H65" s="44"/>
      <c r="I65" s="54"/>
      <c r="J65" s="42"/>
      <c r="K65" s="43"/>
      <c r="L65" s="43"/>
      <c r="M65" s="44"/>
      <c r="N65" s="54"/>
      <c r="O65" s="42"/>
      <c r="P65" s="43"/>
      <c r="Q65" s="43"/>
      <c r="R65" s="44"/>
      <c r="S65" s="54"/>
      <c r="T65" s="42"/>
      <c r="U65" s="43"/>
      <c r="V65" s="43"/>
      <c r="W65" s="44"/>
      <c r="X65" s="54"/>
      <c r="Y65" s="42">
        <v>24</v>
      </c>
      <c r="Z65" s="43"/>
      <c r="AA65" s="43"/>
      <c r="AB65" s="44">
        <f aca="true" t="shared" si="9" ref="AB65:AB77">AC65*30-SUM(Y65:AA65)</f>
        <v>66</v>
      </c>
      <c r="AC65" s="54">
        <v>3</v>
      </c>
      <c r="AD65" s="42"/>
      <c r="AE65" s="43"/>
      <c r="AF65" s="43"/>
      <c r="AG65" s="44"/>
      <c r="AH65" s="54"/>
      <c r="AI65" s="42"/>
      <c r="AJ65" s="43"/>
      <c r="AK65" s="43"/>
      <c r="AL65" s="44"/>
      <c r="AM65" s="54"/>
      <c r="AN65" s="42"/>
      <c r="AO65" s="43"/>
      <c r="AP65" s="43"/>
      <c r="AQ65" s="44"/>
      <c r="AR65" s="54"/>
      <c r="AS65" s="131" t="s">
        <v>38</v>
      </c>
      <c r="AT65" s="132"/>
      <c r="AU65" s="132" t="s">
        <v>38</v>
      </c>
      <c r="AV65" s="133"/>
      <c r="AW65" s="156">
        <f t="shared" si="7"/>
        <v>3</v>
      </c>
      <c r="AX65" s="221" t="s">
        <v>191</v>
      </c>
      <c r="AY65" s="227" t="s">
        <v>39</v>
      </c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t="33.75">
      <c r="A66" s="72" t="s">
        <v>163</v>
      </c>
      <c r="B66" s="240" t="s">
        <v>293</v>
      </c>
      <c r="C66" s="387" t="s">
        <v>221</v>
      </c>
      <c r="D66" s="190" t="s">
        <v>395</v>
      </c>
      <c r="E66" s="22"/>
      <c r="F66" s="10"/>
      <c r="G66" s="10"/>
      <c r="H66" s="55"/>
      <c r="I66" s="53"/>
      <c r="J66" s="11"/>
      <c r="K66" s="10"/>
      <c r="L66" s="10"/>
      <c r="M66" s="55"/>
      <c r="N66" s="53"/>
      <c r="O66" s="11"/>
      <c r="P66" s="10"/>
      <c r="Q66" s="10"/>
      <c r="R66" s="55"/>
      <c r="S66" s="53"/>
      <c r="T66" s="11"/>
      <c r="U66" s="10"/>
      <c r="V66" s="10"/>
      <c r="W66" s="55"/>
      <c r="X66" s="53"/>
      <c r="Y66" s="11"/>
      <c r="Z66" s="10">
        <v>24</v>
      </c>
      <c r="AA66" s="10"/>
      <c r="AB66" s="55">
        <f t="shared" si="9"/>
        <v>36</v>
      </c>
      <c r="AC66" s="53">
        <v>2</v>
      </c>
      <c r="AD66" s="11"/>
      <c r="AE66" s="10"/>
      <c r="AF66" s="10"/>
      <c r="AG66" s="55"/>
      <c r="AH66" s="53"/>
      <c r="AI66" s="11"/>
      <c r="AJ66" s="10"/>
      <c r="AK66" s="10"/>
      <c r="AL66" s="55"/>
      <c r="AM66" s="53"/>
      <c r="AN66" s="11"/>
      <c r="AO66" s="10"/>
      <c r="AP66" s="10"/>
      <c r="AQ66" s="55"/>
      <c r="AR66" s="53"/>
      <c r="AS66" s="109" t="s">
        <v>38</v>
      </c>
      <c r="AT66" s="110"/>
      <c r="AU66" s="110" t="s">
        <v>38</v>
      </c>
      <c r="AV66" s="111"/>
      <c r="AW66" s="152">
        <f t="shared" si="7"/>
        <v>2</v>
      </c>
      <c r="AX66" s="271" t="s">
        <v>192</v>
      </c>
      <c r="AY66" s="372" t="s">
        <v>39</v>
      </c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33.75">
      <c r="A67" s="72" t="s">
        <v>163</v>
      </c>
      <c r="B67" s="240" t="s">
        <v>294</v>
      </c>
      <c r="C67" s="387"/>
      <c r="D67" s="190" t="s">
        <v>396</v>
      </c>
      <c r="E67" s="22"/>
      <c r="F67" s="10"/>
      <c r="G67" s="10"/>
      <c r="H67" s="55"/>
      <c r="I67" s="53"/>
      <c r="J67" s="11"/>
      <c r="K67" s="10"/>
      <c r="L67" s="10"/>
      <c r="M67" s="55"/>
      <c r="N67" s="53"/>
      <c r="O67" s="11"/>
      <c r="P67" s="10"/>
      <c r="Q67" s="10"/>
      <c r="R67" s="55"/>
      <c r="S67" s="53"/>
      <c r="T67" s="11"/>
      <c r="U67" s="10"/>
      <c r="V67" s="10"/>
      <c r="W67" s="55"/>
      <c r="X67" s="53"/>
      <c r="Y67" s="11">
        <v>24</v>
      </c>
      <c r="Z67" s="10"/>
      <c r="AA67" s="10"/>
      <c r="AB67" s="55">
        <f t="shared" si="9"/>
        <v>6</v>
      </c>
      <c r="AC67" s="53">
        <v>1</v>
      </c>
      <c r="AD67" s="11"/>
      <c r="AE67" s="10"/>
      <c r="AF67" s="10"/>
      <c r="AG67" s="55"/>
      <c r="AH67" s="53"/>
      <c r="AI67" s="11"/>
      <c r="AJ67" s="10"/>
      <c r="AK67" s="10"/>
      <c r="AL67" s="55"/>
      <c r="AM67" s="53"/>
      <c r="AN67" s="11"/>
      <c r="AO67" s="10"/>
      <c r="AP67" s="10"/>
      <c r="AQ67" s="55"/>
      <c r="AR67" s="53"/>
      <c r="AS67" s="109" t="s">
        <v>38</v>
      </c>
      <c r="AT67" s="110"/>
      <c r="AU67" s="110" t="s">
        <v>38</v>
      </c>
      <c r="AV67" s="111"/>
      <c r="AW67" s="152">
        <f t="shared" si="7"/>
        <v>1</v>
      </c>
      <c r="AX67" s="272"/>
      <c r="AY67" s="374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t="45">
      <c r="A68" s="72" t="s">
        <v>163</v>
      </c>
      <c r="B68" s="240" t="s">
        <v>295</v>
      </c>
      <c r="C68" s="387"/>
      <c r="D68" s="189" t="s">
        <v>397</v>
      </c>
      <c r="E68" s="22"/>
      <c r="F68" s="10"/>
      <c r="G68" s="10"/>
      <c r="H68" s="55"/>
      <c r="I68" s="53"/>
      <c r="J68" s="11"/>
      <c r="K68" s="10"/>
      <c r="L68" s="10"/>
      <c r="M68" s="55"/>
      <c r="N68" s="53"/>
      <c r="O68" s="11"/>
      <c r="P68" s="10"/>
      <c r="Q68" s="10"/>
      <c r="R68" s="55"/>
      <c r="S68" s="53"/>
      <c r="T68" s="11"/>
      <c r="U68" s="10"/>
      <c r="V68" s="10"/>
      <c r="W68" s="55"/>
      <c r="X68" s="53"/>
      <c r="Y68" s="11"/>
      <c r="Z68" s="10"/>
      <c r="AA68" s="10">
        <v>33</v>
      </c>
      <c r="AB68" s="55">
        <f t="shared" si="9"/>
        <v>27</v>
      </c>
      <c r="AC68" s="53">
        <v>2</v>
      </c>
      <c r="AD68" s="11"/>
      <c r="AE68" s="10"/>
      <c r="AF68" s="10"/>
      <c r="AG68" s="55"/>
      <c r="AH68" s="53"/>
      <c r="AI68" s="11"/>
      <c r="AJ68" s="10"/>
      <c r="AK68" s="10"/>
      <c r="AL68" s="55"/>
      <c r="AM68" s="53"/>
      <c r="AN68" s="11"/>
      <c r="AO68" s="10"/>
      <c r="AP68" s="10"/>
      <c r="AQ68" s="55"/>
      <c r="AR68" s="53"/>
      <c r="AS68" s="109" t="s">
        <v>38</v>
      </c>
      <c r="AT68" s="110"/>
      <c r="AU68" s="110" t="s">
        <v>38</v>
      </c>
      <c r="AV68" s="111"/>
      <c r="AW68" s="152">
        <f t="shared" si="7"/>
        <v>2</v>
      </c>
      <c r="AX68" s="273"/>
      <c r="AY68" s="373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t="33">
      <c r="A69" s="72" t="s">
        <v>163</v>
      </c>
      <c r="B69" s="236" t="s">
        <v>296</v>
      </c>
      <c r="C69" s="180" t="s">
        <v>122</v>
      </c>
      <c r="D69" s="189" t="s">
        <v>398</v>
      </c>
      <c r="E69" s="22"/>
      <c r="F69" s="10"/>
      <c r="G69" s="10"/>
      <c r="H69" s="55"/>
      <c r="I69" s="53"/>
      <c r="J69" s="11"/>
      <c r="K69" s="10"/>
      <c r="L69" s="10"/>
      <c r="M69" s="55"/>
      <c r="N69" s="53"/>
      <c r="O69" s="11"/>
      <c r="P69" s="10"/>
      <c r="Q69" s="10"/>
      <c r="R69" s="55"/>
      <c r="S69" s="53"/>
      <c r="T69" s="11"/>
      <c r="U69" s="10"/>
      <c r="V69" s="10"/>
      <c r="W69" s="55"/>
      <c r="X69" s="53"/>
      <c r="Y69" s="11">
        <v>24</v>
      </c>
      <c r="Z69" s="10"/>
      <c r="AA69" s="10"/>
      <c r="AB69" s="55">
        <f t="shared" si="9"/>
        <v>66</v>
      </c>
      <c r="AC69" s="53">
        <v>3</v>
      </c>
      <c r="AD69" s="11"/>
      <c r="AE69" s="10"/>
      <c r="AF69" s="10"/>
      <c r="AG69" s="55"/>
      <c r="AH69" s="53"/>
      <c r="AI69" s="11"/>
      <c r="AJ69" s="10"/>
      <c r="AK69" s="10"/>
      <c r="AL69" s="55"/>
      <c r="AM69" s="53"/>
      <c r="AN69" s="11"/>
      <c r="AO69" s="10"/>
      <c r="AP69" s="10"/>
      <c r="AQ69" s="55"/>
      <c r="AR69" s="53"/>
      <c r="AS69" s="109"/>
      <c r="AT69" s="110" t="s">
        <v>38</v>
      </c>
      <c r="AU69" s="110"/>
      <c r="AV69" s="111"/>
      <c r="AW69" s="152">
        <f t="shared" si="7"/>
        <v>3</v>
      </c>
      <c r="AX69" s="206" t="s">
        <v>512</v>
      </c>
      <c r="AY69" s="202" t="s">
        <v>489</v>
      </c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64" ht="45">
      <c r="A70" s="72" t="s">
        <v>163</v>
      </c>
      <c r="B70" s="236" t="s">
        <v>297</v>
      </c>
      <c r="C70" s="317" t="s">
        <v>123</v>
      </c>
      <c r="D70" s="189" t="s">
        <v>399</v>
      </c>
      <c r="E70" s="22"/>
      <c r="F70" s="10"/>
      <c r="G70" s="10"/>
      <c r="H70" s="55"/>
      <c r="I70" s="53"/>
      <c r="J70" s="11"/>
      <c r="K70" s="10"/>
      <c r="L70" s="10"/>
      <c r="M70" s="55"/>
      <c r="N70" s="53"/>
      <c r="O70" s="11"/>
      <c r="P70" s="10"/>
      <c r="Q70" s="10"/>
      <c r="R70" s="55"/>
      <c r="S70" s="53"/>
      <c r="T70" s="11"/>
      <c r="U70" s="10"/>
      <c r="V70" s="10"/>
      <c r="W70" s="55"/>
      <c r="X70" s="53"/>
      <c r="Y70" s="11">
        <v>24</v>
      </c>
      <c r="Z70" s="10"/>
      <c r="AA70" s="10"/>
      <c r="AB70" s="55">
        <f t="shared" si="9"/>
        <v>6</v>
      </c>
      <c r="AC70" s="53">
        <v>1</v>
      </c>
      <c r="AD70" s="11"/>
      <c r="AE70" s="10"/>
      <c r="AF70" s="10"/>
      <c r="AG70" s="55"/>
      <c r="AH70" s="53"/>
      <c r="AI70" s="11"/>
      <c r="AJ70" s="10"/>
      <c r="AK70" s="10"/>
      <c r="AL70" s="55"/>
      <c r="AM70" s="53"/>
      <c r="AN70" s="11"/>
      <c r="AO70" s="10"/>
      <c r="AP70" s="10"/>
      <c r="AQ70" s="55"/>
      <c r="AR70" s="53"/>
      <c r="AS70" s="109"/>
      <c r="AT70" s="110"/>
      <c r="AU70" s="110" t="s">
        <v>38</v>
      </c>
      <c r="AV70" s="111"/>
      <c r="AW70" s="152">
        <f t="shared" si="7"/>
        <v>1</v>
      </c>
      <c r="AX70" s="271" t="s">
        <v>513</v>
      </c>
      <c r="AY70" s="274" t="s">
        <v>193</v>
      </c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t="45">
      <c r="A71" s="72" t="s">
        <v>163</v>
      </c>
      <c r="B71" s="240" t="s">
        <v>298</v>
      </c>
      <c r="C71" s="317"/>
      <c r="D71" s="189" t="s">
        <v>400</v>
      </c>
      <c r="E71" s="22"/>
      <c r="F71" s="10"/>
      <c r="G71" s="10"/>
      <c r="H71" s="55"/>
      <c r="I71" s="53"/>
      <c r="J71" s="11"/>
      <c r="K71" s="10"/>
      <c r="L71" s="10"/>
      <c r="M71" s="55"/>
      <c r="N71" s="53"/>
      <c r="O71" s="11"/>
      <c r="P71" s="10"/>
      <c r="Q71" s="10"/>
      <c r="R71" s="55"/>
      <c r="S71" s="53"/>
      <c r="T71" s="11"/>
      <c r="U71" s="10"/>
      <c r="V71" s="10"/>
      <c r="W71" s="55"/>
      <c r="X71" s="53"/>
      <c r="Y71" s="11"/>
      <c r="Z71" s="10">
        <v>12</v>
      </c>
      <c r="AA71" s="10"/>
      <c r="AB71" s="55">
        <f t="shared" si="9"/>
        <v>18</v>
      </c>
      <c r="AC71" s="53">
        <v>1</v>
      </c>
      <c r="AD71" s="11"/>
      <c r="AE71" s="10"/>
      <c r="AF71" s="10"/>
      <c r="AG71" s="55"/>
      <c r="AH71" s="53"/>
      <c r="AI71" s="11"/>
      <c r="AJ71" s="10"/>
      <c r="AK71" s="10"/>
      <c r="AL71" s="55"/>
      <c r="AM71" s="53"/>
      <c r="AN71" s="11"/>
      <c r="AO71" s="10"/>
      <c r="AP71" s="10"/>
      <c r="AQ71" s="55"/>
      <c r="AR71" s="53"/>
      <c r="AS71" s="109"/>
      <c r="AT71" s="110"/>
      <c r="AU71" s="110" t="s">
        <v>38</v>
      </c>
      <c r="AV71" s="111"/>
      <c r="AW71" s="152">
        <f t="shared" si="7"/>
        <v>1</v>
      </c>
      <c r="AX71" s="272"/>
      <c r="AY71" s="274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64" ht="45">
      <c r="A72" s="72" t="s">
        <v>163</v>
      </c>
      <c r="B72" s="240" t="s">
        <v>299</v>
      </c>
      <c r="C72" s="317"/>
      <c r="D72" s="189" t="s">
        <v>401</v>
      </c>
      <c r="E72" s="22"/>
      <c r="F72" s="10"/>
      <c r="G72" s="10"/>
      <c r="H72" s="55"/>
      <c r="I72" s="53"/>
      <c r="J72" s="11"/>
      <c r="K72" s="10"/>
      <c r="L72" s="10"/>
      <c r="M72" s="55"/>
      <c r="N72" s="53"/>
      <c r="O72" s="11"/>
      <c r="P72" s="10"/>
      <c r="Q72" s="10"/>
      <c r="R72" s="55"/>
      <c r="S72" s="53"/>
      <c r="T72" s="11"/>
      <c r="U72" s="10"/>
      <c r="V72" s="10"/>
      <c r="W72" s="55"/>
      <c r="X72" s="53"/>
      <c r="Y72" s="11"/>
      <c r="Z72" s="10"/>
      <c r="AA72" s="10">
        <v>18</v>
      </c>
      <c r="AB72" s="55">
        <f t="shared" si="9"/>
        <v>42</v>
      </c>
      <c r="AC72" s="53">
        <v>2</v>
      </c>
      <c r="AD72" s="11"/>
      <c r="AE72" s="10"/>
      <c r="AF72" s="10"/>
      <c r="AG72" s="55"/>
      <c r="AH72" s="53"/>
      <c r="AI72" s="11"/>
      <c r="AJ72" s="10"/>
      <c r="AK72" s="10"/>
      <c r="AL72" s="55"/>
      <c r="AM72" s="53"/>
      <c r="AN72" s="11"/>
      <c r="AO72" s="10"/>
      <c r="AP72" s="10"/>
      <c r="AQ72" s="55"/>
      <c r="AR72" s="53"/>
      <c r="AS72" s="109"/>
      <c r="AT72" s="110"/>
      <c r="AU72" s="110" t="s">
        <v>38</v>
      </c>
      <c r="AV72" s="111"/>
      <c r="AW72" s="152">
        <f t="shared" si="7"/>
        <v>2</v>
      </c>
      <c r="AX72" s="273"/>
      <c r="AY72" s="274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ht="22.5">
      <c r="A73" s="72" t="s">
        <v>163</v>
      </c>
      <c r="B73" s="236" t="s">
        <v>300</v>
      </c>
      <c r="C73" s="317" t="s">
        <v>222</v>
      </c>
      <c r="D73" s="189" t="s">
        <v>402</v>
      </c>
      <c r="E73" s="22"/>
      <c r="F73" s="10"/>
      <c r="G73" s="10"/>
      <c r="H73" s="55"/>
      <c r="I73" s="53"/>
      <c r="J73" s="11"/>
      <c r="K73" s="10"/>
      <c r="L73" s="10"/>
      <c r="M73" s="55"/>
      <c r="N73" s="53"/>
      <c r="O73" s="11"/>
      <c r="P73" s="10"/>
      <c r="Q73" s="10"/>
      <c r="R73" s="55"/>
      <c r="S73" s="53"/>
      <c r="T73" s="11"/>
      <c r="U73" s="10"/>
      <c r="V73" s="10"/>
      <c r="W73" s="55"/>
      <c r="X73" s="53"/>
      <c r="Y73" s="11">
        <v>24</v>
      </c>
      <c r="Z73" s="10"/>
      <c r="AA73" s="10"/>
      <c r="AB73" s="55">
        <f t="shared" si="9"/>
        <v>6</v>
      </c>
      <c r="AC73" s="53">
        <v>1</v>
      </c>
      <c r="AD73" s="11"/>
      <c r="AE73" s="10"/>
      <c r="AF73" s="10"/>
      <c r="AG73" s="55"/>
      <c r="AH73" s="53"/>
      <c r="AI73" s="11"/>
      <c r="AJ73" s="10"/>
      <c r="AK73" s="10"/>
      <c r="AL73" s="55"/>
      <c r="AM73" s="53"/>
      <c r="AN73" s="11"/>
      <c r="AO73" s="10"/>
      <c r="AP73" s="10"/>
      <c r="AQ73" s="55"/>
      <c r="AR73" s="53"/>
      <c r="AS73" s="109"/>
      <c r="AT73" s="110"/>
      <c r="AU73" s="110" t="s">
        <v>38</v>
      </c>
      <c r="AV73" s="111"/>
      <c r="AW73" s="152">
        <f t="shared" si="7"/>
        <v>1</v>
      </c>
      <c r="AX73" s="271" t="s">
        <v>192</v>
      </c>
      <c r="AY73" s="282" t="s">
        <v>194</v>
      </c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t="22.5">
      <c r="A74" s="72" t="s">
        <v>163</v>
      </c>
      <c r="B74" s="240" t="s">
        <v>301</v>
      </c>
      <c r="C74" s="317"/>
      <c r="D74" s="189" t="s">
        <v>403</v>
      </c>
      <c r="E74" s="22"/>
      <c r="F74" s="10"/>
      <c r="G74" s="10"/>
      <c r="H74" s="55"/>
      <c r="I74" s="53"/>
      <c r="J74" s="11"/>
      <c r="K74" s="10"/>
      <c r="L74" s="10"/>
      <c r="M74" s="55"/>
      <c r="N74" s="53"/>
      <c r="O74" s="11"/>
      <c r="P74" s="10"/>
      <c r="Q74" s="10"/>
      <c r="R74" s="55"/>
      <c r="S74" s="53"/>
      <c r="T74" s="11"/>
      <c r="U74" s="10"/>
      <c r="V74" s="10"/>
      <c r="W74" s="55"/>
      <c r="X74" s="53"/>
      <c r="Y74" s="11"/>
      <c r="Z74" s="10">
        <v>13</v>
      </c>
      <c r="AA74" s="10"/>
      <c r="AB74" s="55">
        <f t="shared" si="9"/>
        <v>47</v>
      </c>
      <c r="AC74" s="53">
        <v>2</v>
      </c>
      <c r="AD74" s="11"/>
      <c r="AE74" s="10"/>
      <c r="AF74" s="10"/>
      <c r="AG74" s="55"/>
      <c r="AH74" s="53"/>
      <c r="AI74" s="11"/>
      <c r="AJ74" s="10"/>
      <c r="AK74" s="10"/>
      <c r="AL74" s="55"/>
      <c r="AM74" s="53"/>
      <c r="AN74" s="11"/>
      <c r="AO74" s="10"/>
      <c r="AP74" s="10"/>
      <c r="AQ74" s="55"/>
      <c r="AR74" s="53"/>
      <c r="AS74" s="109"/>
      <c r="AT74" s="110"/>
      <c r="AU74" s="110" t="s">
        <v>38</v>
      </c>
      <c r="AV74" s="111"/>
      <c r="AW74" s="152">
        <f t="shared" si="7"/>
        <v>2</v>
      </c>
      <c r="AX74" s="272"/>
      <c r="AY74" s="282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64" ht="22.5">
      <c r="A75" s="72" t="s">
        <v>163</v>
      </c>
      <c r="B75" s="240" t="s">
        <v>302</v>
      </c>
      <c r="C75" s="317"/>
      <c r="D75" s="189" t="s">
        <v>404</v>
      </c>
      <c r="E75" s="22"/>
      <c r="F75" s="10"/>
      <c r="G75" s="10"/>
      <c r="H75" s="55"/>
      <c r="I75" s="53"/>
      <c r="J75" s="11"/>
      <c r="K75" s="10"/>
      <c r="L75" s="10"/>
      <c r="M75" s="55"/>
      <c r="N75" s="53"/>
      <c r="O75" s="11"/>
      <c r="P75" s="10"/>
      <c r="Q75" s="10"/>
      <c r="R75" s="55"/>
      <c r="S75" s="53"/>
      <c r="T75" s="11"/>
      <c r="U75" s="10"/>
      <c r="V75" s="10"/>
      <c r="W75" s="55"/>
      <c r="X75" s="53"/>
      <c r="Y75" s="11"/>
      <c r="Z75" s="10"/>
      <c r="AA75" s="10">
        <v>18</v>
      </c>
      <c r="AB75" s="55">
        <f t="shared" si="9"/>
        <v>12</v>
      </c>
      <c r="AC75" s="53">
        <v>1</v>
      </c>
      <c r="AD75" s="11"/>
      <c r="AE75" s="10"/>
      <c r="AF75" s="10"/>
      <c r="AG75" s="55"/>
      <c r="AH75" s="53"/>
      <c r="AI75" s="11"/>
      <c r="AJ75" s="10"/>
      <c r="AK75" s="10"/>
      <c r="AL75" s="55"/>
      <c r="AM75" s="53"/>
      <c r="AN75" s="11"/>
      <c r="AO75" s="10"/>
      <c r="AP75" s="10"/>
      <c r="AQ75" s="55"/>
      <c r="AR75" s="53"/>
      <c r="AS75" s="109"/>
      <c r="AT75" s="110"/>
      <c r="AU75" s="110" t="s">
        <v>38</v>
      </c>
      <c r="AV75" s="111"/>
      <c r="AW75" s="152">
        <f t="shared" si="7"/>
        <v>1</v>
      </c>
      <c r="AX75" s="273"/>
      <c r="AY75" s="282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64" ht="22.5">
      <c r="A76" s="72" t="s">
        <v>163</v>
      </c>
      <c r="B76" s="236" t="s">
        <v>303</v>
      </c>
      <c r="C76" s="180" t="s">
        <v>124</v>
      </c>
      <c r="D76" s="189" t="s">
        <v>405</v>
      </c>
      <c r="E76" s="22"/>
      <c r="F76" s="10"/>
      <c r="G76" s="10"/>
      <c r="H76" s="55"/>
      <c r="I76" s="53"/>
      <c r="J76" s="11"/>
      <c r="K76" s="10"/>
      <c r="L76" s="10"/>
      <c r="M76" s="55"/>
      <c r="N76" s="53"/>
      <c r="O76" s="11"/>
      <c r="P76" s="10"/>
      <c r="Q76" s="10"/>
      <c r="R76" s="55"/>
      <c r="S76" s="53"/>
      <c r="T76" s="11"/>
      <c r="U76" s="10"/>
      <c r="V76" s="10"/>
      <c r="W76" s="55"/>
      <c r="X76" s="53"/>
      <c r="Y76" s="11">
        <v>12</v>
      </c>
      <c r="Z76" s="10"/>
      <c r="AA76" s="10"/>
      <c r="AB76" s="55">
        <f t="shared" si="9"/>
        <v>18</v>
      </c>
      <c r="AC76" s="53">
        <v>1</v>
      </c>
      <c r="AD76" s="11"/>
      <c r="AE76" s="10"/>
      <c r="AF76" s="10"/>
      <c r="AG76" s="55"/>
      <c r="AH76" s="53"/>
      <c r="AI76" s="11"/>
      <c r="AJ76" s="10"/>
      <c r="AK76" s="10"/>
      <c r="AL76" s="55"/>
      <c r="AM76" s="53"/>
      <c r="AN76" s="11"/>
      <c r="AO76" s="10"/>
      <c r="AP76" s="10"/>
      <c r="AQ76" s="55"/>
      <c r="AR76" s="53"/>
      <c r="AS76" s="109"/>
      <c r="AT76" s="110" t="s">
        <v>38</v>
      </c>
      <c r="AU76" s="110"/>
      <c r="AV76" s="111"/>
      <c r="AW76" s="152">
        <f t="shared" si="7"/>
        <v>1</v>
      </c>
      <c r="AX76" s="228" t="s">
        <v>117</v>
      </c>
      <c r="AY76" s="230" t="s">
        <v>39</v>
      </c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ht="33.75">
      <c r="A77" s="72" t="s">
        <v>163</v>
      </c>
      <c r="B77" s="236" t="s">
        <v>304</v>
      </c>
      <c r="C77" s="180" t="s">
        <v>125</v>
      </c>
      <c r="D77" s="189" t="s">
        <v>406</v>
      </c>
      <c r="E77" s="22"/>
      <c r="F77" s="10"/>
      <c r="G77" s="10"/>
      <c r="H77" s="55"/>
      <c r="I77" s="53"/>
      <c r="J77" s="11"/>
      <c r="K77" s="10"/>
      <c r="L77" s="10"/>
      <c r="M77" s="55"/>
      <c r="N77" s="53"/>
      <c r="O77" s="11"/>
      <c r="P77" s="10"/>
      <c r="Q77" s="10"/>
      <c r="R77" s="55"/>
      <c r="S77" s="53"/>
      <c r="T77" s="11"/>
      <c r="U77" s="10"/>
      <c r="V77" s="10"/>
      <c r="W77" s="55"/>
      <c r="X77" s="53"/>
      <c r="Y77" s="11"/>
      <c r="Z77" s="10"/>
      <c r="AA77" s="10">
        <v>60</v>
      </c>
      <c r="AB77" s="55">
        <f t="shared" si="9"/>
        <v>30</v>
      </c>
      <c r="AC77" s="53">
        <v>3</v>
      </c>
      <c r="AD77" s="11"/>
      <c r="AE77" s="10"/>
      <c r="AF77" s="10"/>
      <c r="AG77" s="55"/>
      <c r="AH77" s="53"/>
      <c r="AI77" s="11"/>
      <c r="AJ77" s="10"/>
      <c r="AK77" s="10"/>
      <c r="AL77" s="55"/>
      <c r="AM77" s="53"/>
      <c r="AN77" s="11"/>
      <c r="AO77" s="10"/>
      <c r="AP77" s="10"/>
      <c r="AQ77" s="55"/>
      <c r="AR77" s="53"/>
      <c r="AS77" s="109"/>
      <c r="AT77" s="110"/>
      <c r="AU77" s="110" t="s">
        <v>38</v>
      </c>
      <c r="AV77" s="111"/>
      <c r="AW77" s="152">
        <f t="shared" si="7"/>
        <v>3</v>
      </c>
      <c r="AX77" s="206" t="s">
        <v>514</v>
      </c>
      <c r="AY77" s="208" t="s">
        <v>490</v>
      </c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ht="22.5">
      <c r="A78" s="72" t="s">
        <v>163</v>
      </c>
      <c r="B78" s="241" t="s">
        <v>353</v>
      </c>
      <c r="C78" s="386" t="s">
        <v>150</v>
      </c>
      <c r="D78" s="246" t="s">
        <v>471</v>
      </c>
      <c r="E78" s="22"/>
      <c r="F78" s="10"/>
      <c r="G78" s="10"/>
      <c r="H78" s="55"/>
      <c r="I78" s="53"/>
      <c r="J78" s="11"/>
      <c r="K78" s="10"/>
      <c r="L78" s="10"/>
      <c r="M78" s="55"/>
      <c r="N78" s="53"/>
      <c r="O78" s="11"/>
      <c r="P78" s="10"/>
      <c r="Q78" s="10"/>
      <c r="R78" s="55"/>
      <c r="S78" s="53"/>
      <c r="T78" s="11"/>
      <c r="U78" s="10"/>
      <c r="V78" s="10"/>
      <c r="W78" s="55"/>
      <c r="X78" s="53"/>
      <c r="Y78" s="11">
        <v>24</v>
      </c>
      <c r="Z78" s="10"/>
      <c r="AA78" s="10"/>
      <c r="AB78" s="55">
        <f>AC78*30-SUM(Y78:AA78)</f>
        <v>6</v>
      </c>
      <c r="AC78" s="53">
        <v>1</v>
      </c>
      <c r="AD78" s="11"/>
      <c r="AE78" s="10"/>
      <c r="AF78" s="10"/>
      <c r="AG78" s="55"/>
      <c r="AH78" s="53"/>
      <c r="AI78" s="11"/>
      <c r="AJ78" s="10"/>
      <c r="AK78" s="10"/>
      <c r="AL78" s="55"/>
      <c r="AM78" s="53"/>
      <c r="AN78" s="11"/>
      <c r="AO78" s="10"/>
      <c r="AP78" s="10"/>
      <c r="AQ78" s="55"/>
      <c r="AR78" s="53"/>
      <c r="AS78" s="109"/>
      <c r="AT78" s="110"/>
      <c r="AU78" s="110" t="s">
        <v>38</v>
      </c>
      <c r="AV78" s="111"/>
      <c r="AW78" s="152">
        <f>SUM(AR78,AM78,AH78,AC78,X78)</f>
        <v>1</v>
      </c>
      <c r="AX78" s="271" t="s">
        <v>195</v>
      </c>
      <c r="AY78" s="372" t="s">
        <v>39</v>
      </c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22.5">
      <c r="A79" s="72" t="s">
        <v>163</v>
      </c>
      <c r="B79" s="241" t="s">
        <v>354</v>
      </c>
      <c r="C79" s="386"/>
      <c r="D79" s="246" t="s">
        <v>472</v>
      </c>
      <c r="E79" s="22"/>
      <c r="F79" s="10"/>
      <c r="G79" s="10"/>
      <c r="H79" s="55"/>
      <c r="I79" s="53"/>
      <c r="J79" s="11"/>
      <c r="K79" s="10"/>
      <c r="L79" s="10"/>
      <c r="M79" s="55"/>
      <c r="N79" s="53"/>
      <c r="O79" s="11"/>
      <c r="P79" s="10"/>
      <c r="Q79" s="10"/>
      <c r="R79" s="55"/>
      <c r="S79" s="53"/>
      <c r="T79" s="11"/>
      <c r="U79" s="10"/>
      <c r="V79" s="10"/>
      <c r="W79" s="55"/>
      <c r="X79" s="53"/>
      <c r="Y79" s="11"/>
      <c r="Z79" s="10">
        <v>24</v>
      </c>
      <c r="AA79" s="10"/>
      <c r="AB79" s="55">
        <f>AC79*30-SUM(Y79:AA79)</f>
        <v>66</v>
      </c>
      <c r="AC79" s="53">
        <v>3</v>
      </c>
      <c r="AD79" s="11"/>
      <c r="AE79" s="10"/>
      <c r="AF79" s="10"/>
      <c r="AG79" s="55"/>
      <c r="AH79" s="53"/>
      <c r="AI79" s="11"/>
      <c r="AJ79" s="10"/>
      <c r="AK79" s="10"/>
      <c r="AL79" s="55"/>
      <c r="AM79" s="53"/>
      <c r="AN79" s="11"/>
      <c r="AO79" s="10"/>
      <c r="AP79" s="10"/>
      <c r="AQ79" s="55"/>
      <c r="AR79" s="53"/>
      <c r="AS79" s="109"/>
      <c r="AT79" s="110"/>
      <c r="AU79" s="110" t="s">
        <v>38</v>
      </c>
      <c r="AV79" s="111"/>
      <c r="AW79" s="152">
        <f>SUM(AR79,AM79,AH79,AC79,X79)</f>
        <v>3</v>
      </c>
      <c r="AX79" s="273"/>
      <c r="AY79" s="373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33.75">
      <c r="A80" s="72" t="s">
        <v>33</v>
      </c>
      <c r="B80" s="239" t="s">
        <v>284</v>
      </c>
      <c r="C80" s="176" t="s">
        <v>158</v>
      </c>
      <c r="D80" s="193" t="s">
        <v>487</v>
      </c>
      <c r="E80" s="22"/>
      <c r="F80" s="10"/>
      <c r="G80" s="10"/>
      <c r="H80" s="55"/>
      <c r="I80" s="53"/>
      <c r="J80" s="11"/>
      <c r="K80" s="10"/>
      <c r="L80" s="10"/>
      <c r="M80" s="55"/>
      <c r="N80" s="53"/>
      <c r="O80" s="11"/>
      <c r="P80" s="10"/>
      <c r="Q80" s="10"/>
      <c r="R80" s="55"/>
      <c r="S80" s="53"/>
      <c r="T80" s="11"/>
      <c r="U80" s="10"/>
      <c r="V80" s="10"/>
      <c r="W80" s="55"/>
      <c r="X80" s="53"/>
      <c r="Y80" s="11">
        <v>24</v>
      </c>
      <c r="Z80" s="10"/>
      <c r="AA80" s="10"/>
      <c r="AB80" s="55">
        <f>AC80*30-SUM(Y80:AA80)</f>
        <v>6</v>
      </c>
      <c r="AC80" s="53">
        <v>1</v>
      </c>
      <c r="AD80" s="11"/>
      <c r="AE80" s="10"/>
      <c r="AF80" s="10"/>
      <c r="AG80" s="55"/>
      <c r="AH80" s="53"/>
      <c r="AI80" s="11"/>
      <c r="AJ80" s="10"/>
      <c r="AK80" s="10"/>
      <c r="AL80" s="55"/>
      <c r="AM80" s="53"/>
      <c r="AN80" s="11"/>
      <c r="AO80" s="10"/>
      <c r="AP80" s="10"/>
      <c r="AQ80" s="55"/>
      <c r="AR80" s="53"/>
      <c r="AS80" s="109"/>
      <c r="AT80" s="110" t="s">
        <v>38</v>
      </c>
      <c r="AU80" s="110"/>
      <c r="AV80" s="111"/>
      <c r="AW80" s="152">
        <f>SUM(AR80,AM80,AH80,AC80,X80)</f>
        <v>1</v>
      </c>
      <c r="AX80" s="206" t="s">
        <v>186</v>
      </c>
      <c r="AY80" s="230" t="s">
        <v>39</v>
      </c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33.75">
      <c r="A81" s="72" t="s">
        <v>33</v>
      </c>
      <c r="B81" s="239" t="s">
        <v>285</v>
      </c>
      <c r="C81" s="176" t="s">
        <v>152</v>
      </c>
      <c r="D81" s="193" t="s">
        <v>488</v>
      </c>
      <c r="E81" s="22"/>
      <c r="F81" s="10"/>
      <c r="G81" s="10"/>
      <c r="H81" s="55"/>
      <c r="I81" s="53"/>
      <c r="J81" s="11"/>
      <c r="K81" s="10"/>
      <c r="L81" s="10"/>
      <c r="M81" s="55"/>
      <c r="N81" s="53"/>
      <c r="O81" s="11"/>
      <c r="P81" s="10"/>
      <c r="Q81" s="10"/>
      <c r="R81" s="55"/>
      <c r="S81" s="53"/>
      <c r="T81" s="11"/>
      <c r="U81" s="10"/>
      <c r="V81" s="10"/>
      <c r="W81" s="55"/>
      <c r="X81" s="53"/>
      <c r="Y81" s="11">
        <v>12</v>
      </c>
      <c r="Z81" s="10"/>
      <c r="AA81" s="10"/>
      <c r="AB81" s="55">
        <f>AC81*30-SUM(Y81:AA81)</f>
        <v>48</v>
      </c>
      <c r="AC81" s="53">
        <v>2</v>
      </c>
      <c r="AD81" s="11"/>
      <c r="AE81" s="10"/>
      <c r="AF81" s="10"/>
      <c r="AG81" s="55"/>
      <c r="AH81" s="53"/>
      <c r="AI81" s="11"/>
      <c r="AJ81" s="10"/>
      <c r="AK81" s="10"/>
      <c r="AL81" s="55"/>
      <c r="AM81" s="53"/>
      <c r="AN81" s="11"/>
      <c r="AO81" s="10"/>
      <c r="AP81" s="10"/>
      <c r="AQ81" s="55"/>
      <c r="AR81" s="53"/>
      <c r="AS81" s="109"/>
      <c r="AT81" s="110" t="s">
        <v>38</v>
      </c>
      <c r="AU81" s="110"/>
      <c r="AV81" s="111"/>
      <c r="AW81" s="152">
        <f>SUM(AR81,AM81,AH81,AC81,X81)</f>
        <v>2</v>
      </c>
      <c r="AX81" s="228" t="s">
        <v>196</v>
      </c>
      <c r="AY81" s="231" t="s">
        <v>39</v>
      </c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51" ht="45" thickBot="1">
      <c r="A82" s="199" t="s">
        <v>34</v>
      </c>
      <c r="B82" s="178" t="s">
        <v>508</v>
      </c>
      <c r="C82" s="178" t="s">
        <v>180</v>
      </c>
      <c r="D82" s="247" t="s">
        <v>180</v>
      </c>
      <c r="E82" s="135"/>
      <c r="F82" s="9"/>
      <c r="G82" s="9"/>
      <c r="H82" s="26"/>
      <c r="I82" s="27"/>
      <c r="J82" s="8"/>
      <c r="K82" s="9"/>
      <c r="L82" s="9"/>
      <c r="M82" s="26"/>
      <c r="N82" s="27"/>
      <c r="O82" s="8"/>
      <c r="P82" s="9"/>
      <c r="Q82" s="9"/>
      <c r="R82" s="26"/>
      <c r="S82" s="27"/>
      <c r="T82" s="8"/>
      <c r="U82" s="9"/>
      <c r="V82" s="9"/>
      <c r="W82" s="26"/>
      <c r="X82" s="27"/>
      <c r="Y82" s="8"/>
      <c r="Z82" s="9"/>
      <c r="AA82" s="9"/>
      <c r="AB82" s="26"/>
      <c r="AC82" s="27"/>
      <c r="AD82" s="8"/>
      <c r="AE82" s="9"/>
      <c r="AF82" s="9"/>
      <c r="AG82" s="26"/>
      <c r="AH82" s="27"/>
      <c r="AI82" s="8"/>
      <c r="AJ82" s="9"/>
      <c r="AK82" s="9"/>
      <c r="AL82" s="26"/>
      <c r="AM82" s="27"/>
      <c r="AN82" s="8"/>
      <c r="AO82" s="9"/>
      <c r="AP82" s="9"/>
      <c r="AQ82" s="26"/>
      <c r="AR82" s="27"/>
      <c r="AS82" s="136" t="s">
        <v>38</v>
      </c>
      <c r="AT82" s="137"/>
      <c r="AU82" s="137"/>
      <c r="AV82" s="138"/>
      <c r="AW82" s="157">
        <v>0</v>
      </c>
      <c r="AX82" s="205" t="s">
        <v>515</v>
      </c>
      <c r="AY82" s="220" t="s">
        <v>39</v>
      </c>
    </row>
    <row r="83" spans="1:64" ht="33">
      <c r="A83" s="194" t="s">
        <v>163</v>
      </c>
      <c r="B83" s="235" t="s">
        <v>305</v>
      </c>
      <c r="C83" s="179" t="s">
        <v>126</v>
      </c>
      <c r="D83" s="245" t="s">
        <v>407</v>
      </c>
      <c r="E83" s="130"/>
      <c r="F83" s="43"/>
      <c r="G83" s="43"/>
      <c r="H83" s="44"/>
      <c r="I83" s="54"/>
      <c r="J83" s="42"/>
      <c r="K83" s="43"/>
      <c r="L83" s="43"/>
      <c r="M83" s="44"/>
      <c r="N83" s="54"/>
      <c r="O83" s="42"/>
      <c r="P83" s="43"/>
      <c r="Q83" s="43"/>
      <c r="R83" s="44"/>
      <c r="S83" s="54"/>
      <c r="T83" s="42"/>
      <c r="U83" s="43"/>
      <c r="V83" s="43"/>
      <c r="W83" s="44"/>
      <c r="X83" s="54"/>
      <c r="Y83" s="42"/>
      <c r="Z83" s="43"/>
      <c r="AA83" s="43"/>
      <c r="AB83" s="44"/>
      <c r="AC83" s="54"/>
      <c r="AD83" s="42">
        <v>12</v>
      </c>
      <c r="AE83" s="43"/>
      <c r="AF83" s="43"/>
      <c r="AG83" s="44">
        <f aca="true" t="shared" si="10" ref="AG83:AG100">AH83*30-SUM(AD83:AF83)</f>
        <v>48</v>
      </c>
      <c r="AH83" s="54">
        <v>2</v>
      </c>
      <c r="AI83" s="42"/>
      <c r="AJ83" s="43"/>
      <c r="AK83" s="43"/>
      <c r="AL83" s="44"/>
      <c r="AM83" s="54"/>
      <c r="AN83" s="42"/>
      <c r="AO83" s="43"/>
      <c r="AP83" s="43"/>
      <c r="AQ83" s="44"/>
      <c r="AR83" s="54"/>
      <c r="AS83" s="131"/>
      <c r="AT83" s="132" t="s">
        <v>44</v>
      </c>
      <c r="AU83" s="132"/>
      <c r="AV83" s="133"/>
      <c r="AW83" s="134">
        <f t="shared" si="7"/>
        <v>2</v>
      </c>
      <c r="AX83" s="203" t="s">
        <v>200</v>
      </c>
      <c r="AY83" s="212" t="s">
        <v>491</v>
      </c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4" spans="1:64" ht="33.75">
      <c r="A84" s="72" t="s">
        <v>163</v>
      </c>
      <c r="B84" s="236" t="s">
        <v>306</v>
      </c>
      <c r="C84" s="317" t="s">
        <v>127</v>
      </c>
      <c r="D84" s="189" t="s">
        <v>408</v>
      </c>
      <c r="E84" s="22"/>
      <c r="F84" s="10"/>
      <c r="G84" s="10"/>
      <c r="H84" s="55"/>
      <c r="I84" s="53"/>
      <c r="J84" s="11"/>
      <c r="K84" s="10"/>
      <c r="L84" s="10"/>
      <c r="M84" s="55"/>
      <c r="N84" s="53"/>
      <c r="O84" s="11"/>
      <c r="P84" s="10"/>
      <c r="Q84" s="10"/>
      <c r="R84" s="55"/>
      <c r="S84" s="53"/>
      <c r="T84" s="11"/>
      <c r="U84" s="10"/>
      <c r="V84" s="10"/>
      <c r="W84" s="55"/>
      <c r="X84" s="53"/>
      <c r="Y84" s="11"/>
      <c r="Z84" s="10"/>
      <c r="AA84" s="10"/>
      <c r="AB84" s="55"/>
      <c r="AC84" s="53"/>
      <c r="AD84" s="11">
        <v>24</v>
      </c>
      <c r="AE84" s="10"/>
      <c r="AF84" s="10"/>
      <c r="AG84" s="55">
        <f t="shared" si="10"/>
        <v>6</v>
      </c>
      <c r="AH84" s="53">
        <v>1</v>
      </c>
      <c r="AI84" s="11"/>
      <c r="AJ84" s="10"/>
      <c r="AK84" s="10"/>
      <c r="AL84" s="55"/>
      <c r="AM84" s="53"/>
      <c r="AN84" s="11"/>
      <c r="AO84" s="10"/>
      <c r="AP84" s="10"/>
      <c r="AQ84" s="55"/>
      <c r="AR84" s="53"/>
      <c r="AS84" s="109"/>
      <c r="AT84" s="110"/>
      <c r="AU84" s="110" t="s">
        <v>44</v>
      </c>
      <c r="AV84" s="111"/>
      <c r="AW84" s="112">
        <f t="shared" si="7"/>
        <v>1</v>
      </c>
      <c r="AX84" s="276" t="s">
        <v>197</v>
      </c>
      <c r="AY84" s="279" t="s">
        <v>492</v>
      </c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5" spans="1:64" ht="33.75">
      <c r="A85" s="72" t="s">
        <v>163</v>
      </c>
      <c r="B85" s="240" t="s">
        <v>307</v>
      </c>
      <c r="C85" s="317"/>
      <c r="D85" s="189" t="s">
        <v>409</v>
      </c>
      <c r="E85" s="22"/>
      <c r="F85" s="10"/>
      <c r="G85" s="10"/>
      <c r="H85" s="55"/>
      <c r="I85" s="53"/>
      <c r="J85" s="11"/>
      <c r="K85" s="10"/>
      <c r="L85" s="10"/>
      <c r="M85" s="55"/>
      <c r="N85" s="53"/>
      <c r="O85" s="11"/>
      <c r="P85" s="10"/>
      <c r="Q85" s="10"/>
      <c r="R85" s="55"/>
      <c r="S85" s="53"/>
      <c r="T85" s="11"/>
      <c r="U85" s="10"/>
      <c r="V85" s="10"/>
      <c r="W85" s="55"/>
      <c r="X85" s="53"/>
      <c r="Y85" s="11"/>
      <c r="Z85" s="10"/>
      <c r="AA85" s="10"/>
      <c r="AB85" s="55"/>
      <c r="AC85" s="53"/>
      <c r="AD85" s="11"/>
      <c r="AE85" s="10">
        <v>12</v>
      </c>
      <c r="AF85" s="10"/>
      <c r="AG85" s="55">
        <f t="shared" si="10"/>
        <v>48</v>
      </c>
      <c r="AH85" s="53">
        <v>2</v>
      </c>
      <c r="AI85" s="11"/>
      <c r="AJ85" s="10"/>
      <c r="AK85" s="10"/>
      <c r="AL85" s="55"/>
      <c r="AM85" s="53"/>
      <c r="AN85" s="11"/>
      <c r="AO85" s="10"/>
      <c r="AP85" s="10"/>
      <c r="AQ85" s="55"/>
      <c r="AR85" s="53"/>
      <c r="AS85" s="109"/>
      <c r="AT85" s="110"/>
      <c r="AU85" s="110" t="s">
        <v>44</v>
      </c>
      <c r="AV85" s="111"/>
      <c r="AW85" s="112">
        <f t="shared" si="7"/>
        <v>2</v>
      </c>
      <c r="AX85" s="277"/>
      <c r="AY85" s="283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t="33.75">
      <c r="A86" s="72" t="s">
        <v>163</v>
      </c>
      <c r="B86" s="240" t="s">
        <v>308</v>
      </c>
      <c r="C86" s="317"/>
      <c r="D86" s="189" t="s">
        <v>410</v>
      </c>
      <c r="E86" s="22"/>
      <c r="F86" s="10"/>
      <c r="G86" s="10"/>
      <c r="H86" s="55"/>
      <c r="I86" s="53"/>
      <c r="J86" s="11"/>
      <c r="K86" s="10"/>
      <c r="L86" s="10"/>
      <c r="M86" s="55"/>
      <c r="N86" s="53"/>
      <c r="O86" s="11"/>
      <c r="P86" s="10"/>
      <c r="Q86" s="10"/>
      <c r="R86" s="55"/>
      <c r="S86" s="53"/>
      <c r="T86" s="11"/>
      <c r="U86" s="10"/>
      <c r="V86" s="10"/>
      <c r="W86" s="55"/>
      <c r="X86" s="53"/>
      <c r="Y86" s="11"/>
      <c r="Z86" s="10"/>
      <c r="AA86" s="10"/>
      <c r="AB86" s="55"/>
      <c r="AC86" s="53"/>
      <c r="AD86" s="11"/>
      <c r="AE86" s="10"/>
      <c r="AF86" s="10">
        <v>24</v>
      </c>
      <c r="AG86" s="55">
        <f t="shared" si="10"/>
        <v>6</v>
      </c>
      <c r="AH86" s="53">
        <v>1</v>
      </c>
      <c r="AI86" s="11"/>
      <c r="AJ86" s="10"/>
      <c r="AK86" s="10"/>
      <c r="AL86" s="55"/>
      <c r="AM86" s="53"/>
      <c r="AN86" s="11"/>
      <c r="AO86" s="10"/>
      <c r="AP86" s="10"/>
      <c r="AQ86" s="55"/>
      <c r="AR86" s="53"/>
      <c r="AS86" s="109"/>
      <c r="AT86" s="110"/>
      <c r="AU86" s="110" t="s">
        <v>44</v>
      </c>
      <c r="AV86" s="111"/>
      <c r="AW86" s="112">
        <f t="shared" si="7"/>
        <v>1</v>
      </c>
      <c r="AX86" s="278"/>
      <c r="AY86" s="280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4" ht="22.5">
      <c r="A87" s="72" t="s">
        <v>163</v>
      </c>
      <c r="B87" s="236" t="s">
        <v>309</v>
      </c>
      <c r="C87" s="180" t="s">
        <v>128</v>
      </c>
      <c r="D87" s="189" t="s">
        <v>411</v>
      </c>
      <c r="E87" s="22"/>
      <c r="F87" s="10"/>
      <c r="G87" s="10"/>
      <c r="H87" s="55"/>
      <c r="I87" s="53"/>
      <c r="J87" s="11"/>
      <c r="K87" s="10"/>
      <c r="L87" s="10"/>
      <c r="M87" s="55"/>
      <c r="N87" s="53"/>
      <c r="O87" s="11"/>
      <c r="P87" s="10"/>
      <c r="Q87" s="10"/>
      <c r="R87" s="55"/>
      <c r="S87" s="53"/>
      <c r="T87" s="11"/>
      <c r="U87" s="10"/>
      <c r="V87" s="10"/>
      <c r="W87" s="55"/>
      <c r="X87" s="53"/>
      <c r="Y87" s="11"/>
      <c r="Z87" s="10"/>
      <c r="AA87" s="10"/>
      <c r="AB87" s="55"/>
      <c r="AC87" s="53"/>
      <c r="AD87" s="11">
        <v>12</v>
      </c>
      <c r="AE87" s="10"/>
      <c r="AF87" s="10"/>
      <c r="AG87" s="55">
        <f t="shared" si="10"/>
        <v>18</v>
      </c>
      <c r="AH87" s="53">
        <v>1</v>
      </c>
      <c r="AI87" s="11"/>
      <c r="AJ87" s="10"/>
      <c r="AK87" s="10"/>
      <c r="AL87" s="55"/>
      <c r="AM87" s="53"/>
      <c r="AN87" s="11"/>
      <c r="AO87" s="10"/>
      <c r="AP87" s="10"/>
      <c r="AQ87" s="55"/>
      <c r="AR87" s="53"/>
      <c r="AS87" s="109"/>
      <c r="AT87" s="110" t="s">
        <v>44</v>
      </c>
      <c r="AU87" s="110"/>
      <c r="AV87" s="111"/>
      <c r="AW87" s="112">
        <f t="shared" si="7"/>
        <v>1</v>
      </c>
      <c r="AX87" s="203" t="s">
        <v>199</v>
      </c>
      <c r="AY87" s="202" t="s">
        <v>198</v>
      </c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spans="1:64" ht="33.75">
      <c r="A88" s="72" t="s">
        <v>163</v>
      </c>
      <c r="B88" s="236" t="s">
        <v>310</v>
      </c>
      <c r="C88" s="317" t="s">
        <v>129</v>
      </c>
      <c r="D88" s="189" t="s">
        <v>412</v>
      </c>
      <c r="E88" s="22"/>
      <c r="F88" s="10"/>
      <c r="G88" s="10"/>
      <c r="H88" s="55"/>
      <c r="I88" s="53"/>
      <c r="J88" s="11"/>
      <c r="K88" s="10"/>
      <c r="L88" s="10"/>
      <c r="M88" s="55"/>
      <c r="N88" s="53"/>
      <c r="O88" s="11"/>
      <c r="P88" s="10"/>
      <c r="Q88" s="10"/>
      <c r="R88" s="55"/>
      <c r="S88" s="53"/>
      <c r="T88" s="11"/>
      <c r="U88" s="10"/>
      <c r="V88" s="10"/>
      <c r="W88" s="55"/>
      <c r="X88" s="53"/>
      <c r="Y88" s="11"/>
      <c r="Z88" s="10"/>
      <c r="AA88" s="10"/>
      <c r="AB88" s="55"/>
      <c r="AC88" s="53"/>
      <c r="AD88" s="11">
        <v>12</v>
      </c>
      <c r="AE88" s="10"/>
      <c r="AF88" s="10"/>
      <c r="AG88" s="55">
        <f t="shared" si="10"/>
        <v>18</v>
      </c>
      <c r="AH88" s="53">
        <v>1</v>
      </c>
      <c r="AI88" s="11"/>
      <c r="AJ88" s="10"/>
      <c r="AK88" s="10"/>
      <c r="AL88" s="55"/>
      <c r="AM88" s="53"/>
      <c r="AN88" s="11"/>
      <c r="AO88" s="10"/>
      <c r="AP88" s="10"/>
      <c r="AQ88" s="55"/>
      <c r="AR88" s="53"/>
      <c r="AS88" s="109"/>
      <c r="AT88" s="110"/>
      <c r="AU88" s="110" t="s">
        <v>44</v>
      </c>
      <c r="AV88" s="111"/>
      <c r="AW88" s="112">
        <f t="shared" si="7"/>
        <v>1</v>
      </c>
      <c r="AX88" s="276" t="s">
        <v>199</v>
      </c>
      <c r="AY88" s="279" t="s">
        <v>45</v>
      </c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64" ht="33.75">
      <c r="A89" s="72" t="s">
        <v>163</v>
      </c>
      <c r="B89" s="240" t="s">
        <v>311</v>
      </c>
      <c r="C89" s="317"/>
      <c r="D89" s="189" t="s">
        <v>413</v>
      </c>
      <c r="E89" s="22"/>
      <c r="F89" s="10"/>
      <c r="G89" s="10"/>
      <c r="H89" s="55"/>
      <c r="I89" s="53"/>
      <c r="J89" s="11"/>
      <c r="K89" s="10"/>
      <c r="L89" s="10"/>
      <c r="M89" s="55"/>
      <c r="N89" s="53"/>
      <c r="O89" s="11"/>
      <c r="P89" s="10"/>
      <c r="Q89" s="10"/>
      <c r="R89" s="55"/>
      <c r="S89" s="53"/>
      <c r="T89" s="11"/>
      <c r="U89" s="10"/>
      <c r="V89" s="10"/>
      <c r="W89" s="55"/>
      <c r="X89" s="53"/>
      <c r="Y89" s="11"/>
      <c r="Z89" s="10"/>
      <c r="AA89" s="10"/>
      <c r="AB89" s="55"/>
      <c r="AC89" s="53"/>
      <c r="AD89" s="11"/>
      <c r="AE89" s="10">
        <v>12</v>
      </c>
      <c r="AF89" s="10"/>
      <c r="AG89" s="55">
        <f t="shared" si="10"/>
        <v>18</v>
      </c>
      <c r="AH89" s="53">
        <v>1</v>
      </c>
      <c r="AI89" s="11"/>
      <c r="AJ89" s="10"/>
      <c r="AK89" s="10"/>
      <c r="AL89" s="55"/>
      <c r="AM89" s="53"/>
      <c r="AN89" s="11"/>
      <c r="AO89" s="10"/>
      <c r="AP89" s="10"/>
      <c r="AQ89" s="55"/>
      <c r="AR89" s="53"/>
      <c r="AS89" s="109"/>
      <c r="AT89" s="110"/>
      <c r="AU89" s="110" t="s">
        <v>44</v>
      </c>
      <c r="AV89" s="111"/>
      <c r="AW89" s="112">
        <f t="shared" si="7"/>
        <v>1</v>
      </c>
      <c r="AX89" s="278"/>
      <c r="AY89" s="280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</row>
    <row r="90" spans="1:64" ht="33">
      <c r="A90" s="72" t="s">
        <v>163</v>
      </c>
      <c r="B90" s="236" t="s">
        <v>312</v>
      </c>
      <c r="C90" s="180" t="s">
        <v>227</v>
      </c>
      <c r="D90" s="189" t="s">
        <v>414</v>
      </c>
      <c r="E90" s="22"/>
      <c r="F90" s="10"/>
      <c r="G90" s="10"/>
      <c r="H90" s="55"/>
      <c r="I90" s="53"/>
      <c r="J90" s="11"/>
      <c r="K90" s="10"/>
      <c r="L90" s="10"/>
      <c r="M90" s="55"/>
      <c r="N90" s="53"/>
      <c r="O90" s="11"/>
      <c r="P90" s="10"/>
      <c r="Q90" s="10"/>
      <c r="R90" s="55"/>
      <c r="S90" s="53"/>
      <c r="T90" s="11"/>
      <c r="U90" s="10"/>
      <c r="V90" s="10"/>
      <c r="W90" s="55"/>
      <c r="X90" s="53"/>
      <c r="Y90" s="11"/>
      <c r="Z90" s="10"/>
      <c r="AA90" s="10"/>
      <c r="AB90" s="55"/>
      <c r="AC90" s="53"/>
      <c r="AD90" s="11">
        <v>24</v>
      </c>
      <c r="AE90" s="10"/>
      <c r="AF90" s="10"/>
      <c r="AG90" s="55">
        <f t="shared" si="10"/>
        <v>6</v>
      </c>
      <c r="AH90" s="53">
        <v>1</v>
      </c>
      <c r="AI90" s="11"/>
      <c r="AJ90" s="10"/>
      <c r="AK90" s="10"/>
      <c r="AL90" s="55"/>
      <c r="AM90" s="53"/>
      <c r="AN90" s="11"/>
      <c r="AO90" s="10"/>
      <c r="AP90" s="10"/>
      <c r="AQ90" s="55"/>
      <c r="AR90" s="53"/>
      <c r="AS90" s="109"/>
      <c r="AT90" s="110" t="s">
        <v>44</v>
      </c>
      <c r="AU90" s="110"/>
      <c r="AV90" s="111"/>
      <c r="AW90" s="112">
        <f t="shared" si="7"/>
        <v>1</v>
      </c>
      <c r="AX90" s="203" t="s">
        <v>197</v>
      </c>
      <c r="AY90" s="202" t="s">
        <v>493</v>
      </c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1" spans="1:64" ht="33.75">
      <c r="A91" s="72" t="s">
        <v>163</v>
      </c>
      <c r="B91" s="236" t="s">
        <v>313</v>
      </c>
      <c r="C91" s="360" t="s">
        <v>130</v>
      </c>
      <c r="D91" s="189" t="s">
        <v>415</v>
      </c>
      <c r="E91" s="22"/>
      <c r="F91" s="10"/>
      <c r="G91" s="10"/>
      <c r="H91" s="55"/>
      <c r="I91" s="53"/>
      <c r="J91" s="11"/>
      <c r="K91" s="10"/>
      <c r="L91" s="10"/>
      <c r="M91" s="55"/>
      <c r="N91" s="53"/>
      <c r="O91" s="11"/>
      <c r="P91" s="10"/>
      <c r="Q91" s="10"/>
      <c r="R91" s="55"/>
      <c r="S91" s="53"/>
      <c r="T91" s="11"/>
      <c r="U91" s="10"/>
      <c r="V91" s="10"/>
      <c r="W91" s="55"/>
      <c r="X91" s="53"/>
      <c r="Y91" s="11"/>
      <c r="Z91" s="10"/>
      <c r="AA91" s="10"/>
      <c r="AB91" s="55"/>
      <c r="AC91" s="53"/>
      <c r="AD91" s="11">
        <v>26</v>
      </c>
      <c r="AE91" s="10"/>
      <c r="AF91" s="10"/>
      <c r="AG91" s="55">
        <f t="shared" si="10"/>
        <v>4</v>
      </c>
      <c r="AH91" s="53">
        <v>1</v>
      </c>
      <c r="AI91" s="11"/>
      <c r="AJ91" s="10"/>
      <c r="AK91" s="10"/>
      <c r="AL91" s="55"/>
      <c r="AM91" s="53"/>
      <c r="AN91" s="11"/>
      <c r="AO91" s="10"/>
      <c r="AP91" s="10"/>
      <c r="AQ91" s="55"/>
      <c r="AR91" s="53"/>
      <c r="AS91" s="109" t="s">
        <v>41</v>
      </c>
      <c r="AT91" s="110"/>
      <c r="AU91" s="110" t="s">
        <v>44</v>
      </c>
      <c r="AV91" s="111"/>
      <c r="AW91" s="112">
        <f t="shared" si="7"/>
        <v>1</v>
      </c>
      <c r="AX91" s="276" t="s">
        <v>200</v>
      </c>
      <c r="AY91" s="279" t="s">
        <v>494</v>
      </c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</row>
    <row r="92" spans="1:64" ht="45">
      <c r="A92" s="72" t="s">
        <v>163</v>
      </c>
      <c r="B92" s="240" t="s">
        <v>314</v>
      </c>
      <c r="C92" s="360"/>
      <c r="D92" s="189" t="s">
        <v>416</v>
      </c>
      <c r="E92" s="22"/>
      <c r="F92" s="10"/>
      <c r="G92" s="10"/>
      <c r="H92" s="55"/>
      <c r="I92" s="53"/>
      <c r="J92" s="11"/>
      <c r="K92" s="10"/>
      <c r="L92" s="10"/>
      <c r="M92" s="55"/>
      <c r="N92" s="53"/>
      <c r="O92" s="11"/>
      <c r="P92" s="10"/>
      <c r="Q92" s="10"/>
      <c r="R92" s="55"/>
      <c r="S92" s="53"/>
      <c r="T92" s="11"/>
      <c r="U92" s="10"/>
      <c r="V92" s="10"/>
      <c r="W92" s="55"/>
      <c r="X92" s="53"/>
      <c r="Y92" s="11"/>
      <c r="Z92" s="10"/>
      <c r="AA92" s="10"/>
      <c r="AB92" s="55"/>
      <c r="AC92" s="53"/>
      <c r="AD92" s="11"/>
      <c r="AE92" s="10">
        <v>24</v>
      </c>
      <c r="AF92" s="10"/>
      <c r="AG92" s="55">
        <f t="shared" si="10"/>
        <v>36</v>
      </c>
      <c r="AH92" s="53">
        <v>2</v>
      </c>
      <c r="AI92" s="11"/>
      <c r="AJ92" s="10"/>
      <c r="AK92" s="10"/>
      <c r="AL92" s="55"/>
      <c r="AM92" s="53"/>
      <c r="AN92" s="11"/>
      <c r="AO92" s="10"/>
      <c r="AP92" s="10"/>
      <c r="AQ92" s="55"/>
      <c r="AR92" s="53"/>
      <c r="AS92" s="109" t="s">
        <v>41</v>
      </c>
      <c r="AT92" s="110"/>
      <c r="AU92" s="110" t="s">
        <v>44</v>
      </c>
      <c r="AV92" s="111"/>
      <c r="AW92" s="112">
        <f t="shared" si="7"/>
        <v>2</v>
      </c>
      <c r="AX92" s="277"/>
      <c r="AY92" s="283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</row>
    <row r="93" spans="1:64" ht="45">
      <c r="A93" s="72" t="s">
        <v>163</v>
      </c>
      <c r="B93" s="240" t="s">
        <v>315</v>
      </c>
      <c r="C93" s="360"/>
      <c r="D93" s="189" t="s">
        <v>417</v>
      </c>
      <c r="E93" s="22"/>
      <c r="F93" s="10"/>
      <c r="G93" s="10"/>
      <c r="H93" s="55"/>
      <c r="I93" s="53"/>
      <c r="J93" s="11"/>
      <c r="K93" s="10"/>
      <c r="L93" s="10"/>
      <c r="M93" s="55"/>
      <c r="N93" s="53"/>
      <c r="O93" s="11"/>
      <c r="P93" s="10"/>
      <c r="Q93" s="10"/>
      <c r="R93" s="55"/>
      <c r="S93" s="53"/>
      <c r="T93" s="11"/>
      <c r="U93" s="10"/>
      <c r="V93" s="10"/>
      <c r="W93" s="55"/>
      <c r="X93" s="53"/>
      <c r="Y93" s="11"/>
      <c r="Z93" s="10"/>
      <c r="AA93" s="10"/>
      <c r="AB93" s="55"/>
      <c r="AC93" s="53"/>
      <c r="AD93" s="11"/>
      <c r="AE93" s="10"/>
      <c r="AF93" s="10">
        <v>26</v>
      </c>
      <c r="AG93" s="55">
        <f t="shared" si="10"/>
        <v>34</v>
      </c>
      <c r="AH93" s="53">
        <v>2</v>
      </c>
      <c r="AI93" s="11"/>
      <c r="AJ93" s="10"/>
      <c r="AK93" s="10"/>
      <c r="AL93" s="55"/>
      <c r="AM93" s="53"/>
      <c r="AN93" s="11"/>
      <c r="AO93" s="10"/>
      <c r="AP93" s="10"/>
      <c r="AQ93" s="55"/>
      <c r="AR93" s="53"/>
      <c r="AS93" s="109" t="s">
        <v>41</v>
      </c>
      <c r="AT93" s="110"/>
      <c r="AU93" s="110" t="s">
        <v>44</v>
      </c>
      <c r="AV93" s="111"/>
      <c r="AW93" s="112">
        <f t="shared" si="7"/>
        <v>2</v>
      </c>
      <c r="AX93" s="278"/>
      <c r="AY93" s="280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t="33.75">
      <c r="A94" s="72" t="s">
        <v>163</v>
      </c>
      <c r="B94" s="236" t="s">
        <v>316</v>
      </c>
      <c r="C94" s="317" t="s">
        <v>131</v>
      </c>
      <c r="D94" s="189" t="s">
        <v>418</v>
      </c>
      <c r="E94" s="22"/>
      <c r="F94" s="10"/>
      <c r="G94" s="10"/>
      <c r="H94" s="55"/>
      <c r="I94" s="53"/>
      <c r="J94" s="11"/>
      <c r="K94" s="10"/>
      <c r="L94" s="10"/>
      <c r="M94" s="55"/>
      <c r="N94" s="53"/>
      <c r="O94" s="11"/>
      <c r="P94" s="10"/>
      <c r="Q94" s="10"/>
      <c r="R94" s="55"/>
      <c r="S94" s="53"/>
      <c r="T94" s="11"/>
      <c r="U94" s="10"/>
      <c r="V94" s="10"/>
      <c r="W94" s="55"/>
      <c r="X94" s="53"/>
      <c r="Y94" s="11"/>
      <c r="Z94" s="10"/>
      <c r="AA94" s="10"/>
      <c r="AB94" s="55"/>
      <c r="AC94" s="53"/>
      <c r="AD94" s="11">
        <v>12</v>
      </c>
      <c r="AE94" s="10"/>
      <c r="AF94" s="10"/>
      <c r="AG94" s="55">
        <f t="shared" si="10"/>
        <v>18</v>
      </c>
      <c r="AH94" s="53">
        <v>1</v>
      </c>
      <c r="AI94" s="11"/>
      <c r="AJ94" s="10"/>
      <c r="AK94" s="10"/>
      <c r="AL94" s="55"/>
      <c r="AM94" s="53"/>
      <c r="AN94" s="11"/>
      <c r="AO94" s="10"/>
      <c r="AP94" s="10"/>
      <c r="AQ94" s="55"/>
      <c r="AR94" s="53"/>
      <c r="AS94" s="109"/>
      <c r="AT94" s="110"/>
      <c r="AU94" s="110" t="s">
        <v>44</v>
      </c>
      <c r="AV94" s="111"/>
      <c r="AW94" s="112">
        <f t="shared" si="7"/>
        <v>1</v>
      </c>
      <c r="AX94" s="276" t="s">
        <v>197</v>
      </c>
      <c r="AY94" s="279" t="s">
        <v>495</v>
      </c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:64" ht="33.75">
      <c r="A95" s="72" t="s">
        <v>163</v>
      </c>
      <c r="B95" s="240" t="s">
        <v>317</v>
      </c>
      <c r="C95" s="317"/>
      <c r="D95" s="189" t="s">
        <v>419</v>
      </c>
      <c r="E95" s="22"/>
      <c r="F95" s="10"/>
      <c r="G95" s="10"/>
      <c r="H95" s="55"/>
      <c r="I95" s="53"/>
      <c r="J95" s="11"/>
      <c r="K95" s="10"/>
      <c r="L95" s="10"/>
      <c r="M95" s="55"/>
      <c r="N95" s="53"/>
      <c r="O95" s="11"/>
      <c r="P95" s="10"/>
      <c r="Q95" s="10"/>
      <c r="R95" s="55"/>
      <c r="S95" s="53"/>
      <c r="T95" s="11"/>
      <c r="U95" s="10"/>
      <c r="V95" s="10"/>
      <c r="W95" s="55"/>
      <c r="X95" s="53"/>
      <c r="Y95" s="11"/>
      <c r="Z95" s="10"/>
      <c r="AA95" s="10"/>
      <c r="AB95" s="55"/>
      <c r="AC95" s="53"/>
      <c r="AD95" s="11"/>
      <c r="AE95" s="10">
        <v>12</v>
      </c>
      <c r="AF95" s="10"/>
      <c r="AG95" s="55">
        <f t="shared" si="10"/>
        <v>18</v>
      </c>
      <c r="AH95" s="53">
        <v>1</v>
      </c>
      <c r="AI95" s="11"/>
      <c r="AJ95" s="10"/>
      <c r="AK95" s="10"/>
      <c r="AL95" s="55"/>
      <c r="AM95" s="53"/>
      <c r="AN95" s="11"/>
      <c r="AO95" s="10"/>
      <c r="AP95" s="10"/>
      <c r="AQ95" s="55"/>
      <c r="AR95" s="53"/>
      <c r="AS95" s="109"/>
      <c r="AT95" s="110"/>
      <c r="AU95" s="110" t="s">
        <v>44</v>
      </c>
      <c r="AV95" s="111"/>
      <c r="AW95" s="112">
        <f t="shared" si="7"/>
        <v>1</v>
      </c>
      <c r="AX95" s="278"/>
      <c r="AY95" s="280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6" spans="1:64" ht="22.5">
      <c r="A96" s="72" t="s">
        <v>163</v>
      </c>
      <c r="B96" s="236" t="s">
        <v>318</v>
      </c>
      <c r="C96" s="180" t="s">
        <v>132</v>
      </c>
      <c r="D96" s="189" t="s">
        <v>420</v>
      </c>
      <c r="E96" s="22"/>
      <c r="F96" s="10"/>
      <c r="G96" s="10"/>
      <c r="H96" s="55"/>
      <c r="I96" s="53"/>
      <c r="J96" s="11"/>
      <c r="K96" s="10"/>
      <c r="L96" s="10"/>
      <c r="M96" s="55"/>
      <c r="N96" s="53"/>
      <c r="O96" s="11"/>
      <c r="P96" s="10"/>
      <c r="Q96" s="10"/>
      <c r="R96" s="55"/>
      <c r="S96" s="53"/>
      <c r="T96" s="11"/>
      <c r="U96" s="10"/>
      <c r="V96" s="10"/>
      <c r="W96" s="55"/>
      <c r="X96" s="53"/>
      <c r="Y96" s="11"/>
      <c r="Z96" s="10"/>
      <c r="AA96" s="10"/>
      <c r="AB96" s="55"/>
      <c r="AC96" s="53"/>
      <c r="AD96" s="11">
        <v>12</v>
      </c>
      <c r="AE96" s="10"/>
      <c r="AF96" s="10"/>
      <c r="AG96" s="55">
        <f t="shared" si="10"/>
        <v>18</v>
      </c>
      <c r="AH96" s="53">
        <v>1</v>
      </c>
      <c r="AI96" s="11"/>
      <c r="AJ96" s="10"/>
      <c r="AK96" s="10"/>
      <c r="AL96" s="55"/>
      <c r="AM96" s="53"/>
      <c r="AN96" s="11"/>
      <c r="AO96" s="10"/>
      <c r="AP96" s="10"/>
      <c r="AQ96" s="55"/>
      <c r="AR96" s="53"/>
      <c r="AS96" s="109"/>
      <c r="AT96" s="110" t="s">
        <v>44</v>
      </c>
      <c r="AU96" s="110"/>
      <c r="AV96" s="111"/>
      <c r="AW96" s="112">
        <f t="shared" si="7"/>
        <v>1</v>
      </c>
      <c r="AX96" s="228" t="s">
        <v>199</v>
      </c>
      <c r="AY96" s="202" t="s">
        <v>68</v>
      </c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</row>
    <row r="97" spans="1:64" ht="33.75">
      <c r="A97" s="72" t="s">
        <v>163</v>
      </c>
      <c r="B97" s="236" t="s">
        <v>319</v>
      </c>
      <c r="C97" s="317" t="s">
        <v>133</v>
      </c>
      <c r="D97" s="189" t="s">
        <v>421</v>
      </c>
      <c r="E97" s="22"/>
      <c r="F97" s="10"/>
      <c r="G97" s="10"/>
      <c r="H97" s="55"/>
      <c r="I97" s="53"/>
      <c r="J97" s="11"/>
      <c r="K97" s="10"/>
      <c r="L97" s="10"/>
      <c r="M97" s="55"/>
      <c r="N97" s="53"/>
      <c r="O97" s="11"/>
      <c r="P97" s="10"/>
      <c r="Q97" s="10"/>
      <c r="R97" s="55"/>
      <c r="S97" s="53"/>
      <c r="T97" s="11"/>
      <c r="U97" s="10"/>
      <c r="V97" s="10"/>
      <c r="W97" s="55"/>
      <c r="X97" s="53"/>
      <c r="Y97" s="11"/>
      <c r="Z97" s="10"/>
      <c r="AA97" s="10"/>
      <c r="AB97" s="55"/>
      <c r="AC97" s="53"/>
      <c r="AD97" s="11">
        <v>24</v>
      </c>
      <c r="AE97" s="10"/>
      <c r="AF97" s="10"/>
      <c r="AG97" s="55">
        <f t="shared" si="10"/>
        <v>6</v>
      </c>
      <c r="AH97" s="53">
        <v>1</v>
      </c>
      <c r="AI97" s="11"/>
      <c r="AJ97" s="10"/>
      <c r="AK97" s="10"/>
      <c r="AL97" s="55"/>
      <c r="AM97" s="53"/>
      <c r="AN97" s="11"/>
      <c r="AO97" s="10"/>
      <c r="AP97" s="10"/>
      <c r="AQ97" s="55"/>
      <c r="AR97" s="53"/>
      <c r="AS97" s="109" t="s">
        <v>41</v>
      </c>
      <c r="AT97" s="110"/>
      <c r="AU97" s="110" t="s">
        <v>44</v>
      </c>
      <c r="AV97" s="111"/>
      <c r="AW97" s="112">
        <f t="shared" si="7"/>
        <v>1</v>
      </c>
      <c r="AX97" s="271" t="s">
        <v>199</v>
      </c>
      <c r="AY97" s="279" t="s">
        <v>67</v>
      </c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</row>
    <row r="98" spans="1:64" ht="33.75">
      <c r="A98" s="72" t="s">
        <v>163</v>
      </c>
      <c r="B98" s="240" t="s">
        <v>320</v>
      </c>
      <c r="C98" s="317"/>
      <c r="D98" s="189" t="s">
        <v>422</v>
      </c>
      <c r="E98" s="22"/>
      <c r="F98" s="10"/>
      <c r="G98" s="10"/>
      <c r="H98" s="55"/>
      <c r="I98" s="53"/>
      <c r="J98" s="11"/>
      <c r="K98" s="10"/>
      <c r="L98" s="10"/>
      <c r="M98" s="55"/>
      <c r="N98" s="53"/>
      <c r="O98" s="11"/>
      <c r="P98" s="10"/>
      <c r="Q98" s="10"/>
      <c r="R98" s="55"/>
      <c r="S98" s="53"/>
      <c r="T98" s="11"/>
      <c r="U98" s="10"/>
      <c r="V98" s="10"/>
      <c r="W98" s="55"/>
      <c r="X98" s="53"/>
      <c r="Y98" s="11"/>
      <c r="Z98" s="10"/>
      <c r="AA98" s="10"/>
      <c r="AB98" s="55"/>
      <c r="AC98" s="53"/>
      <c r="AD98" s="11"/>
      <c r="AE98" s="10">
        <v>12</v>
      </c>
      <c r="AF98" s="10"/>
      <c r="AG98" s="55">
        <f t="shared" si="10"/>
        <v>48</v>
      </c>
      <c r="AH98" s="53">
        <v>2</v>
      </c>
      <c r="AI98" s="11"/>
      <c r="AJ98" s="10"/>
      <c r="AK98" s="10"/>
      <c r="AL98" s="55"/>
      <c r="AM98" s="53"/>
      <c r="AN98" s="11"/>
      <c r="AO98" s="10"/>
      <c r="AP98" s="10"/>
      <c r="AQ98" s="55"/>
      <c r="AR98" s="53"/>
      <c r="AS98" s="109" t="s">
        <v>41</v>
      </c>
      <c r="AT98" s="110"/>
      <c r="AU98" s="110" t="s">
        <v>44</v>
      </c>
      <c r="AV98" s="111"/>
      <c r="AW98" s="112">
        <f t="shared" si="7"/>
        <v>2</v>
      </c>
      <c r="AX98" s="272"/>
      <c r="AY98" s="283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</row>
    <row r="99" spans="1:64" ht="33.75">
      <c r="A99" s="72" t="s">
        <v>163</v>
      </c>
      <c r="B99" s="240" t="s">
        <v>321</v>
      </c>
      <c r="C99" s="317"/>
      <c r="D99" s="189" t="s">
        <v>423</v>
      </c>
      <c r="E99" s="22"/>
      <c r="F99" s="10"/>
      <c r="G99" s="10"/>
      <c r="H99" s="55"/>
      <c r="I99" s="53"/>
      <c r="J99" s="11"/>
      <c r="K99" s="10"/>
      <c r="L99" s="10"/>
      <c r="M99" s="55"/>
      <c r="N99" s="53"/>
      <c r="O99" s="11"/>
      <c r="P99" s="10"/>
      <c r="Q99" s="10"/>
      <c r="R99" s="55"/>
      <c r="S99" s="53"/>
      <c r="T99" s="11"/>
      <c r="U99" s="10"/>
      <c r="V99" s="10"/>
      <c r="W99" s="55"/>
      <c r="X99" s="53"/>
      <c r="Y99" s="11"/>
      <c r="Z99" s="10"/>
      <c r="AA99" s="10"/>
      <c r="AB99" s="55"/>
      <c r="AC99" s="53"/>
      <c r="AD99" s="11"/>
      <c r="AE99" s="10"/>
      <c r="AF99" s="10">
        <v>21</v>
      </c>
      <c r="AG99" s="55">
        <f t="shared" si="10"/>
        <v>39</v>
      </c>
      <c r="AH99" s="53">
        <v>2</v>
      </c>
      <c r="AI99" s="11"/>
      <c r="AJ99" s="10"/>
      <c r="AK99" s="10"/>
      <c r="AL99" s="55"/>
      <c r="AM99" s="53"/>
      <c r="AN99" s="11"/>
      <c r="AO99" s="10"/>
      <c r="AP99" s="10"/>
      <c r="AQ99" s="55"/>
      <c r="AR99" s="53"/>
      <c r="AS99" s="109" t="s">
        <v>41</v>
      </c>
      <c r="AT99" s="110"/>
      <c r="AU99" s="110" t="s">
        <v>44</v>
      </c>
      <c r="AV99" s="111"/>
      <c r="AW99" s="112">
        <f t="shared" si="7"/>
        <v>2</v>
      </c>
      <c r="AX99" s="273"/>
      <c r="AY99" s="280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ht="45">
      <c r="A100" s="72" t="s">
        <v>163</v>
      </c>
      <c r="B100" s="236" t="s">
        <v>322</v>
      </c>
      <c r="C100" s="180" t="s">
        <v>134</v>
      </c>
      <c r="D100" s="189" t="s">
        <v>424</v>
      </c>
      <c r="E100" s="22"/>
      <c r="F100" s="10"/>
      <c r="G100" s="10"/>
      <c r="H100" s="55"/>
      <c r="I100" s="53"/>
      <c r="J100" s="11"/>
      <c r="K100" s="10"/>
      <c r="L100" s="10"/>
      <c r="M100" s="55"/>
      <c r="N100" s="53"/>
      <c r="O100" s="11"/>
      <c r="P100" s="10"/>
      <c r="Q100" s="10"/>
      <c r="R100" s="55"/>
      <c r="S100" s="53"/>
      <c r="T100" s="11"/>
      <c r="U100" s="10"/>
      <c r="V100" s="10"/>
      <c r="W100" s="55"/>
      <c r="X100" s="53"/>
      <c r="Y100" s="11"/>
      <c r="Z100" s="10"/>
      <c r="AA100" s="10"/>
      <c r="AB100" s="55"/>
      <c r="AC100" s="53"/>
      <c r="AD100" s="11"/>
      <c r="AE100" s="10"/>
      <c r="AF100" s="10">
        <v>60</v>
      </c>
      <c r="AG100" s="55">
        <f t="shared" si="10"/>
        <v>30</v>
      </c>
      <c r="AH100" s="53">
        <v>3</v>
      </c>
      <c r="AI100" s="11"/>
      <c r="AJ100" s="10"/>
      <c r="AK100" s="10"/>
      <c r="AL100" s="55"/>
      <c r="AM100" s="53"/>
      <c r="AN100" s="11"/>
      <c r="AO100" s="10"/>
      <c r="AP100" s="10"/>
      <c r="AQ100" s="55"/>
      <c r="AR100" s="53"/>
      <c r="AS100" s="109"/>
      <c r="AT100" s="110"/>
      <c r="AU100" s="110" t="s">
        <v>44</v>
      </c>
      <c r="AV100" s="111"/>
      <c r="AW100" s="112">
        <f t="shared" si="7"/>
        <v>3</v>
      </c>
      <c r="AX100" s="203" t="s">
        <v>200</v>
      </c>
      <c r="AY100" s="202" t="s">
        <v>496</v>
      </c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</row>
    <row r="101" spans="1:64" ht="33.75">
      <c r="A101" s="72" t="s">
        <v>163</v>
      </c>
      <c r="B101" s="237" t="s">
        <v>355</v>
      </c>
      <c r="C101" s="316" t="s">
        <v>151</v>
      </c>
      <c r="D101" s="191" t="s">
        <v>473</v>
      </c>
      <c r="E101" s="22"/>
      <c r="F101" s="10"/>
      <c r="G101" s="10"/>
      <c r="H101" s="55"/>
      <c r="I101" s="53"/>
      <c r="J101" s="11"/>
      <c r="K101" s="10"/>
      <c r="L101" s="10"/>
      <c r="M101" s="55"/>
      <c r="N101" s="53"/>
      <c r="O101" s="11"/>
      <c r="P101" s="10"/>
      <c r="Q101" s="10"/>
      <c r="R101" s="55"/>
      <c r="S101" s="53"/>
      <c r="T101" s="11"/>
      <c r="U101" s="10"/>
      <c r="V101" s="10"/>
      <c r="W101" s="55"/>
      <c r="X101" s="53"/>
      <c r="Y101" s="11"/>
      <c r="Z101" s="10"/>
      <c r="AA101" s="10"/>
      <c r="AB101" s="55"/>
      <c r="AC101" s="53"/>
      <c r="AD101" s="11">
        <v>14</v>
      </c>
      <c r="AE101" s="10"/>
      <c r="AF101" s="10"/>
      <c r="AG101" s="55">
        <f>AH101*30-SUM(AD101:AF101)</f>
        <v>16</v>
      </c>
      <c r="AH101" s="53">
        <v>1</v>
      </c>
      <c r="AI101" s="11"/>
      <c r="AJ101" s="10"/>
      <c r="AK101" s="10"/>
      <c r="AL101" s="55"/>
      <c r="AM101" s="53"/>
      <c r="AN101" s="11"/>
      <c r="AO101" s="10"/>
      <c r="AP101" s="10"/>
      <c r="AQ101" s="55"/>
      <c r="AR101" s="53"/>
      <c r="AS101" s="109"/>
      <c r="AT101" s="110"/>
      <c r="AU101" s="110" t="s">
        <v>44</v>
      </c>
      <c r="AV101" s="111"/>
      <c r="AW101" s="112">
        <f>SUM(AR101,AM101,AH101,AC101,X101)</f>
        <v>1</v>
      </c>
      <c r="AX101" s="271" t="s">
        <v>197</v>
      </c>
      <c r="AY101" s="279" t="s">
        <v>497</v>
      </c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33.75">
      <c r="A102" s="72" t="s">
        <v>163</v>
      </c>
      <c r="B102" s="241" t="s">
        <v>356</v>
      </c>
      <c r="C102" s="316"/>
      <c r="D102" s="191" t="s">
        <v>474</v>
      </c>
      <c r="E102" s="22"/>
      <c r="F102" s="10"/>
      <c r="G102" s="10"/>
      <c r="H102" s="55"/>
      <c r="I102" s="53"/>
      <c r="J102" s="11"/>
      <c r="K102" s="10"/>
      <c r="L102" s="10"/>
      <c r="M102" s="55"/>
      <c r="N102" s="53"/>
      <c r="O102" s="11"/>
      <c r="P102" s="10"/>
      <c r="Q102" s="10"/>
      <c r="R102" s="55"/>
      <c r="S102" s="53"/>
      <c r="T102" s="11"/>
      <c r="U102" s="10"/>
      <c r="V102" s="10"/>
      <c r="W102" s="55"/>
      <c r="X102" s="53"/>
      <c r="Y102" s="11"/>
      <c r="Z102" s="10"/>
      <c r="AA102" s="10"/>
      <c r="AB102" s="55"/>
      <c r="AC102" s="53"/>
      <c r="AD102" s="11"/>
      <c r="AE102" s="10">
        <v>12</v>
      </c>
      <c r="AF102" s="10"/>
      <c r="AG102" s="55">
        <f>AH102*30-SUM(AD102:AF102)</f>
        <v>18</v>
      </c>
      <c r="AH102" s="53">
        <v>1</v>
      </c>
      <c r="AI102" s="11"/>
      <c r="AJ102" s="10"/>
      <c r="AK102" s="10"/>
      <c r="AL102" s="55"/>
      <c r="AM102" s="53"/>
      <c r="AN102" s="11"/>
      <c r="AO102" s="10"/>
      <c r="AP102" s="10"/>
      <c r="AQ102" s="55"/>
      <c r="AR102" s="53"/>
      <c r="AS102" s="109"/>
      <c r="AT102" s="110"/>
      <c r="AU102" s="110" t="s">
        <v>44</v>
      </c>
      <c r="AV102" s="111"/>
      <c r="AW102" s="112">
        <f>SUM(AR102,AM102,AH102,AC102,X102)</f>
        <v>1</v>
      </c>
      <c r="AX102" s="273"/>
      <c r="AY102" s="280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34.5" thickBot="1">
      <c r="A103" s="195" t="s">
        <v>163</v>
      </c>
      <c r="B103" s="242" t="s">
        <v>352</v>
      </c>
      <c r="C103" s="188" t="s">
        <v>223</v>
      </c>
      <c r="D103" s="248" t="s">
        <v>475</v>
      </c>
      <c r="E103" s="140"/>
      <c r="F103" s="140"/>
      <c r="G103" s="140"/>
      <c r="H103" s="141"/>
      <c r="I103" s="142"/>
      <c r="J103" s="140"/>
      <c r="K103" s="140"/>
      <c r="L103" s="140"/>
      <c r="M103" s="141"/>
      <c r="N103" s="142"/>
      <c r="O103" s="140"/>
      <c r="P103" s="140"/>
      <c r="Q103" s="140"/>
      <c r="R103" s="141"/>
      <c r="S103" s="142"/>
      <c r="T103" s="140"/>
      <c r="U103" s="140"/>
      <c r="V103" s="140"/>
      <c r="W103" s="141"/>
      <c r="X103" s="142"/>
      <c r="Y103" s="116"/>
      <c r="Z103" s="116"/>
      <c r="AA103" s="117"/>
      <c r="AB103" s="143"/>
      <c r="AC103" s="142"/>
      <c r="AD103" s="144"/>
      <c r="AE103" s="145">
        <v>28</v>
      </c>
      <c r="AF103" s="146"/>
      <c r="AG103" s="147">
        <f>AH103*30-SUM(AD103:AF103)</f>
        <v>32</v>
      </c>
      <c r="AH103" s="148">
        <v>2</v>
      </c>
      <c r="AI103" s="116"/>
      <c r="AJ103" s="116"/>
      <c r="AK103" s="117"/>
      <c r="AL103" s="143"/>
      <c r="AM103" s="142"/>
      <c r="AN103" s="120"/>
      <c r="AO103" s="116"/>
      <c r="AP103" s="117"/>
      <c r="AQ103" s="143"/>
      <c r="AR103" s="142"/>
      <c r="AS103" s="121"/>
      <c r="AT103" s="122" t="s">
        <v>44</v>
      </c>
      <c r="AU103" s="122"/>
      <c r="AV103" s="123"/>
      <c r="AW103" s="124">
        <f>SUM(AR103,AM103,AH103,AC103,X103)</f>
        <v>2</v>
      </c>
      <c r="AX103" s="215" t="s">
        <v>64</v>
      </c>
      <c r="AY103" s="226" t="s">
        <v>39</v>
      </c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24.75">
      <c r="A104" s="194" t="s">
        <v>163</v>
      </c>
      <c r="B104" s="235" t="s">
        <v>323</v>
      </c>
      <c r="C104" s="179" t="s">
        <v>135</v>
      </c>
      <c r="D104" s="245" t="s">
        <v>425</v>
      </c>
      <c r="E104" s="25"/>
      <c r="F104" s="23"/>
      <c r="G104" s="23"/>
      <c r="H104" s="126"/>
      <c r="I104" s="61"/>
      <c r="J104" s="24"/>
      <c r="K104" s="23"/>
      <c r="L104" s="23"/>
      <c r="M104" s="126"/>
      <c r="N104" s="61"/>
      <c r="O104" s="24"/>
      <c r="P104" s="23"/>
      <c r="Q104" s="23"/>
      <c r="R104" s="126"/>
      <c r="S104" s="61"/>
      <c r="T104" s="24"/>
      <c r="U104" s="23"/>
      <c r="V104" s="23"/>
      <c r="W104" s="126"/>
      <c r="X104" s="61"/>
      <c r="Y104" s="24"/>
      <c r="Z104" s="23"/>
      <c r="AA104" s="23"/>
      <c r="AB104" s="126"/>
      <c r="AC104" s="61"/>
      <c r="AD104" s="24"/>
      <c r="AE104" s="23"/>
      <c r="AF104" s="23"/>
      <c r="AG104" s="126"/>
      <c r="AH104" s="61"/>
      <c r="AI104" s="24">
        <v>12</v>
      </c>
      <c r="AJ104" s="23"/>
      <c r="AK104" s="23"/>
      <c r="AL104" s="126">
        <f aca="true" t="shared" si="11" ref="AL104:AL121">AM104*30-SUM(AI104:AK104)</f>
        <v>18</v>
      </c>
      <c r="AM104" s="61">
        <v>1</v>
      </c>
      <c r="AN104" s="24"/>
      <c r="AO104" s="23"/>
      <c r="AP104" s="23"/>
      <c r="AQ104" s="126"/>
      <c r="AR104" s="61"/>
      <c r="AS104" s="127"/>
      <c r="AT104" s="128" t="s">
        <v>41</v>
      </c>
      <c r="AU104" s="128"/>
      <c r="AV104" s="129"/>
      <c r="AW104" s="158">
        <f t="shared" si="7"/>
        <v>1</v>
      </c>
      <c r="AX104" s="218" t="s">
        <v>201</v>
      </c>
      <c r="AY104" s="219" t="s">
        <v>498</v>
      </c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</row>
    <row r="105" spans="1:64" ht="33.75">
      <c r="A105" s="72" t="s">
        <v>163</v>
      </c>
      <c r="B105" s="236" t="s">
        <v>324</v>
      </c>
      <c r="C105" s="317" t="s">
        <v>136</v>
      </c>
      <c r="D105" s="189" t="s">
        <v>426</v>
      </c>
      <c r="E105" s="22"/>
      <c r="F105" s="10"/>
      <c r="G105" s="10"/>
      <c r="H105" s="55"/>
      <c r="I105" s="53"/>
      <c r="J105" s="11"/>
      <c r="K105" s="10"/>
      <c r="L105" s="10"/>
      <c r="M105" s="55"/>
      <c r="N105" s="53"/>
      <c r="O105" s="11"/>
      <c r="P105" s="10"/>
      <c r="Q105" s="10"/>
      <c r="R105" s="55"/>
      <c r="S105" s="53"/>
      <c r="T105" s="11"/>
      <c r="U105" s="10"/>
      <c r="V105" s="10"/>
      <c r="W105" s="55"/>
      <c r="X105" s="53"/>
      <c r="Y105" s="11"/>
      <c r="Z105" s="10"/>
      <c r="AA105" s="10"/>
      <c r="AB105" s="55"/>
      <c r="AC105" s="53"/>
      <c r="AD105" s="11"/>
      <c r="AE105" s="10"/>
      <c r="AF105" s="10"/>
      <c r="AG105" s="55"/>
      <c r="AH105" s="53"/>
      <c r="AI105" s="11">
        <v>12</v>
      </c>
      <c r="AJ105" s="10"/>
      <c r="AK105" s="10"/>
      <c r="AL105" s="55">
        <f t="shared" si="11"/>
        <v>18</v>
      </c>
      <c r="AM105" s="53">
        <v>1</v>
      </c>
      <c r="AN105" s="11"/>
      <c r="AO105" s="10"/>
      <c r="AP105" s="10"/>
      <c r="AQ105" s="55"/>
      <c r="AR105" s="53"/>
      <c r="AS105" s="109" t="s">
        <v>41</v>
      </c>
      <c r="AT105" s="110"/>
      <c r="AU105" s="110" t="s">
        <v>41</v>
      </c>
      <c r="AV105" s="111"/>
      <c r="AW105" s="152">
        <f t="shared" si="7"/>
        <v>1</v>
      </c>
      <c r="AX105" s="271" t="s">
        <v>201</v>
      </c>
      <c r="AY105" s="274" t="s">
        <v>145</v>
      </c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ht="33.75">
      <c r="A106" s="72" t="s">
        <v>163</v>
      </c>
      <c r="B106" s="236" t="s">
        <v>325</v>
      </c>
      <c r="C106" s="317"/>
      <c r="D106" s="189" t="s">
        <v>427</v>
      </c>
      <c r="E106" s="22"/>
      <c r="F106" s="10"/>
      <c r="G106" s="10"/>
      <c r="H106" s="55"/>
      <c r="I106" s="53"/>
      <c r="J106" s="11"/>
      <c r="K106" s="10"/>
      <c r="L106" s="10"/>
      <c r="M106" s="55"/>
      <c r="N106" s="53"/>
      <c r="O106" s="11"/>
      <c r="P106" s="10"/>
      <c r="Q106" s="10"/>
      <c r="R106" s="55"/>
      <c r="S106" s="53"/>
      <c r="T106" s="11"/>
      <c r="U106" s="10"/>
      <c r="V106" s="10"/>
      <c r="W106" s="55"/>
      <c r="X106" s="53"/>
      <c r="Y106" s="11"/>
      <c r="Z106" s="10"/>
      <c r="AA106" s="10"/>
      <c r="AB106" s="55"/>
      <c r="AC106" s="53"/>
      <c r="AD106" s="11"/>
      <c r="AE106" s="10"/>
      <c r="AF106" s="10"/>
      <c r="AG106" s="55"/>
      <c r="AH106" s="53"/>
      <c r="AI106" s="11"/>
      <c r="AJ106" s="10">
        <v>13</v>
      </c>
      <c r="AK106" s="10"/>
      <c r="AL106" s="55">
        <f t="shared" si="11"/>
        <v>17</v>
      </c>
      <c r="AM106" s="53">
        <v>1</v>
      </c>
      <c r="AN106" s="11"/>
      <c r="AO106" s="10"/>
      <c r="AP106" s="10"/>
      <c r="AQ106" s="55"/>
      <c r="AR106" s="53"/>
      <c r="AS106" s="109" t="s">
        <v>41</v>
      </c>
      <c r="AT106" s="110"/>
      <c r="AU106" s="110" t="s">
        <v>41</v>
      </c>
      <c r="AV106" s="111"/>
      <c r="AW106" s="152">
        <f t="shared" si="7"/>
        <v>1</v>
      </c>
      <c r="AX106" s="275"/>
      <c r="AY106" s="274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spans="1:64" ht="22.5">
      <c r="A107" s="72" t="s">
        <v>163</v>
      </c>
      <c r="B107" s="236" t="s">
        <v>326</v>
      </c>
      <c r="C107" s="317" t="s">
        <v>137</v>
      </c>
      <c r="D107" s="189" t="s">
        <v>428</v>
      </c>
      <c r="E107" s="22"/>
      <c r="F107" s="10"/>
      <c r="G107" s="10"/>
      <c r="H107" s="55"/>
      <c r="I107" s="53"/>
      <c r="J107" s="11"/>
      <c r="K107" s="10"/>
      <c r="L107" s="10"/>
      <c r="M107" s="55"/>
      <c r="N107" s="53"/>
      <c r="O107" s="11"/>
      <c r="P107" s="10"/>
      <c r="Q107" s="10"/>
      <c r="R107" s="55"/>
      <c r="S107" s="53"/>
      <c r="T107" s="11"/>
      <c r="U107" s="10"/>
      <c r="V107" s="10"/>
      <c r="W107" s="55"/>
      <c r="X107" s="53"/>
      <c r="Y107" s="11"/>
      <c r="Z107" s="10"/>
      <c r="AA107" s="10"/>
      <c r="AB107" s="55"/>
      <c r="AC107" s="53"/>
      <c r="AD107" s="11"/>
      <c r="AE107" s="10"/>
      <c r="AF107" s="10"/>
      <c r="AG107" s="55"/>
      <c r="AH107" s="53"/>
      <c r="AI107" s="11">
        <v>12</v>
      </c>
      <c r="AJ107" s="10"/>
      <c r="AK107" s="10"/>
      <c r="AL107" s="55">
        <f t="shared" si="11"/>
        <v>18</v>
      </c>
      <c r="AM107" s="53">
        <v>1</v>
      </c>
      <c r="AN107" s="11"/>
      <c r="AO107" s="10"/>
      <c r="AP107" s="10"/>
      <c r="AQ107" s="55"/>
      <c r="AR107" s="53"/>
      <c r="AS107" s="109"/>
      <c r="AT107" s="110" t="s">
        <v>41</v>
      </c>
      <c r="AU107" s="110"/>
      <c r="AV107" s="111"/>
      <c r="AW107" s="152">
        <f t="shared" si="7"/>
        <v>1</v>
      </c>
      <c r="AX107" s="281" t="s">
        <v>499</v>
      </c>
      <c r="AY107" s="268" t="s">
        <v>39</v>
      </c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64" ht="22.5">
      <c r="A108" s="72" t="s">
        <v>163</v>
      </c>
      <c r="B108" s="236" t="s">
        <v>327</v>
      </c>
      <c r="C108" s="317"/>
      <c r="D108" s="189" t="s">
        <v>429</v>
      </c>
      <c r="E108" s="22"/>
      <c r="F108" s="10"/>
      <c r="G108" s="10"/>
      <c r="H108" s="55"/>
      <c r="I108" s="53"/>
      <c r="J108" s="11"/>
      <c r="K108" s="10"/>
      <c r="L108" s="10"/>
      <c r="M108" s="55"/>
      <c r="N108" s="53"/>
      <c r="O108" s="11"/>
      <c r="P108" s="10"/>
      <c r="Q108" s="10"/>
      <c r="R108" s="55"/>
      <c r="S108" s="53"/>
      <c r="T108" s="11"/>
      <c r="U108" s="10"/>
      <c r="V108" s="10"/>
      <c r="W108" s="55"/>
      <c r="X108" s="53"/>
      <c r="Y108" s="11"/>
      <c r="Z108" s="10"/>
      <c r="AA108" s="10"/>
      <c r="AB108" s="55"/>
      <c r="AC108" s="53"/>
      <c r="AD108" s="11"/>
      <c r="AE108" s="10"/>
      <c r="AF108" s="10"/>
      <c r="AG108" s="55"/>
      <c r="AH108" s="53"/>
      <c r="AI108" s="11">
        <v>12</v>
      </c>
      <c r="AJ108" s="10"/>
      <c r="AK108" s="10"/>
      <c r="AL108" s="55">
        <f t="shared" si="11"/>
        <v>18</v>
      </c>
      <c r="AM108" s="53">
        <v>1</v>
      </c>
      <c r="AN108" s="11"/>
      <c r="AO108" s="10"/>
      <c r="AP108" s="10"/>
      <c r="AQ108" s="55"/>
      <c r="AR108" s="53"/>
      <c r="AS108" s="109"/>
      <c r="AT108" s="110"/>
      <c r="AU108" s="110" t="s">
        <v>41</v>
      </c>
      <c r="AV108" s="111"/>
      <c r="AW108" s="152">
        <f t="shared" si="7"/>
        <v>1</v>
      </c>
      <c r="AX108" s="281"/>
      <c r="AY108" s="269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</row>
    <row r="109" spans="1:64" ht="33.75">
      <c r="A109" s="72" t="s">
        <v>163</v>
      </c>
      <c r="B109" s="240" t="s">
        <v>328</v>
      </c>
      <c r="C109" s="317"/>
      <c r="D109" s="189" t="s">
        <v>430</v>
      </c>
      <c r="E109" s="22"/>
      <c r="F109" s="10"/>
      <c r="G109" s="10"/>
      <c r="H109" s="55"/>
      <c r="I109" s="53"/>
      <c r="J109" s="11"/>
      <c r="K109" s="10"/>
      <c r="L109" s="10"/>
      <c r="M109" s="55"/>
      <c r="N109" s="53"/>
      <c r="O109" s="11"/>
      <c r="P109" s="10"/>
      <c r="Q109" s="10"/>
      <c r="R109" s="55"/>
      <c r="S109" s="53"/>
      <c r="T109" s="11"/>
      <c r="U109" s="10"/>
      <c r="V109" s="10"/>
      <c r="W109" s="55"/>
      <c r="X109" s="53"/>
      <c r="Y109" s="11"/>
      <c r="Z109" s="10"/>
      <c r="AA109" s="10"/>
      <c r="AB109" s="55"/>
      <c r="AC109" s="53"/>
      <c r="AD109" s="11"/>
      <c r="AE109" s="10"/>
      <c r="AF109" s="10"/>
      <c r="AG109" s="55"/>
      <c r="AH109" s="53"/>
      <c r="AI109" s="11"/>
      <c r="AJ109" s="10">
        <v>12</v>
      </c>
      <c r="AK109" s="10"/>
      <c r="AL109" s="55">
        <f t="shared" si="11"/>
        <v>18</v>
      </c>
      <c r="AM109" s="53">
        <v>1</v>
      </c>
      <c r="AN109" s="11"/>
      <c r="AO109" s="10"/>
      <c r="AP109" s="10"/>
      <c r="AQ109" s="55"/>
      <c r="AR109" s="53"/>
      <c r="AS109" s="109"/>
      <c r="AT109" s="110"/>
      <c r="AU109" s="110" t="s">
        <v>41</v>
      </c>
      <c r="AV109" s="111"/>
      <c r="AW109" s="152">
        <f t="shared" si="7"/>
        <v>1</v>
      </c>
      <c r="AX109" s="281"/>
      <c r="AY109" s="270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64" ht="22.5">
      <c r="A110" s="72" t="s">
        <v>163</v>
      </c>
      <c r="B110" s="236" t="s">
        <v>329</v>
      </c>
      <c r="C110" s="180" t="s">
        <v>138</v>
      </c>
      <c r="D110" s="189" t="s">
        <v>431</v>
      </c>
      <c r="E110" s="22"/>
      <c r="F110" s="10"/>
      <c r="G110" s="10"/>
      <c r="H110" s="55"/>
      <c r="I110" s="53"/>
      <c r="J110" s="11"/>
      <c r="K110" s="10"/>
      <c r="L110" s="10"/>
      <c r="M110" s="55"/>
      <c r="N110" s="53"/>
      <c r="O110" s="11"/>
      <c r="P110" s="10"/>
      <c r="Q110" s="10"/>
      <c r="R110" s="55"/>
      <c r="S110" s="53"/>
      <c r="T110" s="11"/>
      <c r="U110" s="10"/>
      <c r="V110" s="10"/>
      <c r="W110" s="55"/>
      <c r="X110" s="53"/>
      <c r="Y110" s="11"/>
      <c r="Z110" s="10"/>
      <c r="AA110" s="10"/>
      <c r="AB110" s="55"/>
      <c r="AC110" s="53"/>
      <c r="AD110" s="11"/>
      <c r="AE110" s="10"/>
      <c r="AF110" s="10"/>
      <c r="AG110" s="55"/>
      <c r="AH110" s="53"/>
      <c r="AI110" s="11">
        <v>24</v>
      </c>
      <c r="AJ110" s="10"/>
      <c r="AK110" s="10"/>
      <c r="AL110" s="55">
        <f t="shared" si="11"/>
        <v>6</v>
      </c>
      <c r="AM110" s="53">
        <v>1</v>
      </c>
      <c r="AN110" s="11"/>
      <c r="AO110" s="10"/>
      <c r="AP110" s="10"/>
      <c r="AQ110" s="55"/>
      <c r="AR110" s="53"/>
      <c r="AS110" s="109"/>
      <c r="AT110" s="110" t="s">
        <v>41</v>
      </c>
      <c r="AU110" s="110"/>
      <c r="AV110" s="111"/>
      <c r="AW110" s="152">
        <f t="shared" si="7"/>
        <v>1</v>
      </c>
      <c r="AX110" s="228" t="s">
        <v>199</v>
      </c>
      <c r="AY110" s="225" t="s">
        <v>70</v>
      </c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64" ht="33.75">
      <c r="A111" s="72" t="s">
        <v>163</v>
      </c>
      <c r="B111" s="236" t="s">
        <v>330</v>
      </c>
      <c r="C111" s="317" t="s">
        <v>139</v>
      </c>
      <c r="D111" s="189" t="s">
        <v>432</v>
      </c>
      <c r="E111" s="22"/>
      <c r="F111" s="10"/>
      <c r="G111" s="10"/>
      <c r="H111" s="55"/>
      <c r="I111" s="53"/>
      <c r="J111" s="11"/>
      <c r="K111" s="10"/>
      <c r="L111" s="10"/>
      <c r="M111" s="55"/>
      <c r="N111" s="53"/>
      <c r="O111" s="11"/>
      <c r="P111" s="10"/>
      <c r="Q111" s="10"/>
      <c r="R111" s="55"/>
      <c r="S111" s="53"/>
      <c r="T111" s="11"/>
      <c r="U111" s="10"/>
      <c r="V111" s="10"/>
      <c r="W111" s="55"/>
      <c r="X111" s="53"/>
      <c r="Y111" s="11"/>
      <c r="Z111" s="10"/>
      <c r="AA111" s="10"/>
      <c r="AB111" s="55"/>
      <c r="AC111" s="53"/>
      <c r="AD111" s="11"/>
      <c r="AE111" s="10"/>
      <c r="AF111" s="10"/>
      <c r="AG111" s="55"/>
      <c r="AH111" s="53"/>
      <c r="AI111" s="11">
        <v>12</v>
      </c>
      <c r="AJ111" s="10"/>
      <c r="AK111" s="10"/>
      <c r="AL111" s="55">
        <f t="shared" si="11"/>
        <v>18</v>
      </c>
      <c r="AM111" s="53">
        <v>1</v>
      </c>
      <c r="AN111" s="11"/>
      <c r="AO111" s="10"/>
      <c r="AP111" s="10"/>
      <c r="AQ111" s="55"/>
      <c r="AR111" s="53"/>
      <c r="AS111" s="109" t="s">
        <v>41</v>
      </c>
      <c r="AT111" s="110"/>
      <c r="AU111" s="110" t="s">
        <v>41</v>
      </c>
      <c r="AV111" s="111"/>
      <c r="AW111" s="152">
        <f t="shared" si="7"/>
        <v>1</v>
      </c>
      <c r="AX111" s="284" t="s">
        <v>199</v>
      </c>
      <c r="AY111" s="274" t="s">
        <v>69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</row>
    <row r="112" spans="1:64" ht="33.75">
      <c r="A112" s="72" t="s">
        <v>163</v>
      </c>
      <c r="B112" s="240" t="s">
        <v>331</v>
      </c>
      <c r="C112" s="317"/>
      <c r="D112" s="189" t="s">
        <v>433</v>
      </c>
      <c r="E112" s="22"/>
      <c r="F112" s="10"/>
      <c r="G112" s="10"/>
      <c r="H112" s="55"/>
      <c r="I112" s="53"/>
      <c r="J112" s="11"/>
      <c r="K112" s="10"/>
      <c r="L112" s="10"/>
      <c r="M112" s="55"/>
      <c r="N112" s="53"/>
      <c r="O112" s="11"/>
      <c r="P112" s="10"/>
      <c r="Q112" s="10"/>
      <c r="R112" s="55"/>
      <c r="S112" s="53"/>
      <c r="T112" s="11"/>
      <c r="U112" s="10"/>
      <c r="V112" s="10"/>
      <c r="W112" s="55"/>
      <c r="X112" s="53"/>
      <c r="Y112" s="11"/>
      <c r="Z112" s="10"/>
      <c r="AA112" s="10"/>
      <c r="AB112" s="55"/>
      <c r="AC112" s="53"/>
      <c r="AD112" s="11"/>
      <c r="AE112" s="10"/>
      <c r="AF112" s="10"/>
      <c r="AG112" s="55"/>
      <c r="AH112" s="53"/>
      <c r="AI112" s="11"/>
      <c r="AJ112" s="10">
        <v>12</v>
      </c>
      <c r="AK112" s="10"/>
      <c r="AL112" s="55">
        <f t="shared" si="11"/>
        <v>18</v>
      </c>
      <c r="AM112" s="53">
        <v>1</v>
      </c>
      <c r="AN112" s="11"/>
      <c r="AO112" s="10"/>
      <c r="AP112" s="10"/>
      <c r="AQ112" s="55"/>
      <c r="AR112" s="53"/>
      <c r="AS112" s="109" t="s">
        <v>41</v>
      </c>
      <c r="AT112" s="110"/>
      <c r="AU112" s="110" t="s">
        <v>41</v>
      </c>
      <c r="AV112" s="111"/>
      <c r="AW112" s="152">
        <f t="shared" si="7"/>
        <v>1</v>
      </c>
      <c r="AX112" s="284"/>
      <c r="AY112" s="274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</row>
    <row r="113" spans="1:64" ht="45">
      <c r="A113" s="72" t="s">
        <v>163</v>
      </c>
      <c r="B113" s="240" t="s">
        <v>332</v>
      </c>
      <c r="C113" s="317"/>
      <c r="D113" s="189" t="s">
        <v>434</v>
      </c>
      <c r="E113" s="22"/>
      <c r="F113" s="10"/>
      <c r="G113" s="10"/>
      <c r="H113" s="55"/>
      <c r="I113" s="53"/>
      <c r="J113" s="11"/>
      <c r="K113" s="10"/>
      <c r="L113" s="10"/>
      <c r="M113" s="55"/>
      <c r="N113" s="53"/>
      <c r="O113" s="11"/>
      <c r="P113" s="10"/>
      <c r="Q113" s="10"/>
      <c r="R113" s="55"/>
      <c r="S113" s="53"/>
      <c r="T113" s="11"/>
      <c r="U113" s="10"/>
      <c r="V113" s="10"/>
      <c r="W113" s="55"/>
      <c r="X113" s="53"/>
      <c r="Y113" s="11"/>
      <c r="Z113" s="10"/>
      <c r="AA113" s="10"/>
      <c r="AB113" s="55"/>
      <c r="AC113" s="53"/>
      <c r="AD113" s="11"/>
      <c r="AE113" s="10"/>
      <c r="AF113" s="10"/>
      <c r="AG113" s="55"/>
      <c r="AH113" s="53"/>
      <c r="AI113" s="11"/>
      <c r="AJ113" s="10"/>
      <c r="AK113" s="10">
        <v>28</v>
      </c>
      <c r="AL113" s="55">
        <f t="shared" si="11"/>
        <v>32</v>
      </c>
      <c r="AM113" s="53">
        <v>2</v>
      </c>
      <c r="AN113" s="11"/>
      <c r="AO113" s="10"/>
      <c r="AP113" s="10"/>
      <c r="AQ113" s="55"/>
      <c r="AR113" s="53"/>
      <c r="AS113" s="109" t="s">
        <v>41</v>
      </c>
      <c r="AT113" s="110"/>
      <c r="AU113" s="110" t="s">
        <v>41</v>
      </c>
      <c r="AV113" s="111"/>
      <c r="AW113" s="152">
        <f t="shared" si="7"/>
        <v>2</v>
      </c>
      <c r="AX113" s="284"/>
      <c r="AY113" s="274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</row>
    <row r="114" spans="1:64" ht="22.5">
      <c r="A114" s="72" t="s">
        <v>163</v>
      </c>
      <c r="B114" s="236" t="s">
        <v>333</v>
      </c>
      <c r="C114" s="181" t="s">
        <v>140</v>
      </c>
      <c r="D114" s="190" t="s">
        <v>435</v>
      </c>
      <c r="E114" s="22"/>
      <c r="F114" s="10"/>
      <c r="G114" s="10"/>
      <c r="H114" s="55"/>
      <c r="I114" s="53"/>
      <c r="J114" s="11"/>
      <c r="K114" s="10"/>
      <c r="L114" s="10"/>
      <c r="M114" s="55"/>
      <c r="N114" s="53"/>
      <c r="O114" s="11"/>
      <c r="P114" s="10"/>
      <c r="Q114" s="10"/>
      <c r="R114" s="55"/>
      <c r="S114" s="53"/>
      <c r="T114" s="11"/>
      <c r="U114" s="10"/>
      <c r="V114" s="10"/>
      <c r="W114" s="55"/>
      <c r="X114" s="53"/>
      <c r="Y114" s="11"/>
      <c r="Z114" s="10"/>
      <c r="AA114" s="10"/>
      <c r="AB114" s="55"/>
      <c r="AC114" s="53"/>
      <c r="AD114" s="11"/>
      <c r="AE114" s="10"/>
      <c r="AF114" s="10"/>
      <c r="AG114" s="55"/>
      <c r="AH114" s="53"/>
      <c r="AI114" s="11">
        <v>12</v>
      </c>
      <c r="AJ114" s="10"/>
      <c r="AK114" s="10"/>
      <c r="AL114" s="55">
        <f t="shared" si="11"/>
        <v>18</v>
      </c>
      <c r="AM114" s="53">
        <v>1</v>
      </c>
      <c r="AN114" s="11"/>
      <c r="AO114" s="10"/>
      <c r="AP114" s="10"/>
      <c r="AQ114" s="55"/>
      <c r="AR114" s="53"/>
      <c r="AS114" s="109"/>
      <c r="AT114" s="110" t="s">
        <v>41</v>
      </c>
      <c r="AU114" s="110"/>
      <c r="AV114" s="111"/>
      <c r="AW114" s="152">
        <f t="shared" si="7"/>
        <v>1</v>
      </c>
      <c r="AX114" s="228" t="s">
        <v>202</v>
      </c>
      <c r="AY114" s="225" t="s">
        <v>141</v>
      </c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ht="22.5">
      <c r="A115" s="72" t="s">
        <v>163</v>
      </c>
      <c r="B115" s="236" t="s">
        <v>334</v>
      </c>
      <c r="C115" s="317" t="s">
        <v>142</v>
      </c>
      <c r="D115" s="189" t="s">
        <v>436</v>
      </c>
      <c r="E115" s="22"/>
      <c r="F115" s="10"/>
      <c r="G115" s="10"/>
      <c r="H115" s="55"/>
      <c r="I115" s="53"/>
      <c r="J115" s="11"/>
      <c r="K115" s="10"/>
      <c r="L115" s="10"/>
      <c r="M115" s="55"/>
      <c r="N115" s="53"/>
      <c r="O115" s="11"/>
      <c r="P115" s="10"/>
      <c r="Q115" s="10"/>
      <c r="R115" s="55"/>
      <c r="S115" s="53"/>
      <c r="T115" s="11"/>
      <c r="U115" s="10"/>
      <c r="V115" s="10"/>
      <c r="W115" s="55"/>
      <c r="X115" s="53"/>
      <c r="Y115" s="11"/>
      <c r="Z115" s="10"/>
      <c r="AA115" s="10"/>
      <c r="AB115" s="55"/>
      <c r="AC115" s="53"/>
      <c r="AD115" s="11"/>
      <c r="AE115" s="10"/>
      <c r="AF115" s="10"/>
      <c r="AG115" s="55"/>
      <c r="AH115" s="53"/>
      <c r="AI115" s="11">
        <v>24</v>
      </c>
      <c r="AJ115" s="10"/>
      <c r="AK115" s="10"/>
      <c r="AL115" s="55">
        <f t="shared" si="11"/>
        <v>6</v>
      </c>
      <c r="AM115" s="53">
        <v>1</v>
      </c>
      <c r="AN115" s="11"/>
      <c r="AO115" s="10"/>
      <c r="AP115" s="10"/>
      <c r="AQ115" s="55"/>
      <c r="AR115" s="53"/>
      <c r="AS115" s="109"/>
      <c r="AT115" s="110"/>
      <c r="AU115" s="110" t="s">
        <v>41</v>
      </c>
      <c r="AV115" s="111"/>
      <c r="AW115" s="152">
        <f t="shared" si="7"/>
        <v>1</v>
      </c>
      <c r="AX115" s="271" t="s">
        <v>202</v>
      </c>
      <c r="AY115" s="274" t="s">
        <v>155</v>
      </c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</row>
    <row r="116" spans="1:64" ht="33.75">
      <c r="A116" s="72" t="s">
        <v>163</v>
      </c>
      <c r="B116" s="240" t="s">
        <v>335</v>
      </c>
      <c r="C116" s="317"/>
      <c r="D116" s="189" t="s">
        <v>437</v>
      </c>
      <c r="E116" s="22"/>
      <c r="F116" s="10"/>
      <c r="G116" s="10"/>
      <c r="H116" s="55"/>
      <c r="I116" s="53"/>
      <c r="J116" s="11"/>
      <c r="K116" s="10"/>
      <c r="L116" s="10"/>
      <c r="M116" s="55"/>
      <c r="N116" s="53"/>
      <c r="O116" s="11"/>
      <c r="P116" s="10"/>
      <c r="Q116" s="10"/>
      <c r="R116" s="55"/>
      <c r="S116" s="53"/>
      <c r="T116" s="11"/>
      <c r="U116" s="10"/>
      <c r="V116" s="10"/>
      <c r="W116" s="55"/>
      <c r="X116" s="53"/>
      <c r="Y116" s="11"/>
      <c r="Z116" s="10"/>
      <c r="AA116" s="10"/>
      <c r="AB116" s="55"/>
      <c r="AC116" s="53"/>
      <c r="AD116" s="11"/>
      <c r="AE116" s="10"/>
      <c r="AF116" s="10"/>
      <c r="AG116" s="55"/>
      <c r="AH116" s="53"/>
      <c r="AI116" s="11"/>
      <c r="AJ116" s="10">
        <v>24</v>
      </c>
      <c r="AK116" s="10"/>
      <c r="AL116" s="55">
        <f t="shared" si="11"/>
        <v>36</v>
      </c>
      <c r="AM116" s="53">
        <v>2</v>
      </c>
      <c r="AN116" s="11"/>
      <c r="AO116" s="10"/>
      <c r="AP116" s="10"/>
      <c r="AQ116" s="55"/>
      <c r="AR116" s="53"/>
      <c r="AS116" s="109"/>
      <c r="AT116" s="110"/>
      <c r="AU116" s="110" t="s">
        <v>41</v>
      </c>
      <c r="AV116" s="111"/>
      <c r="AW116" s="152">
        <f t="shared" si="7"/>
        <v>2</v>
      </c>
      <c r="AX116" s="272"/>
      <c r="AY116" s="274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</row>
    <row r="117" spans="1:64" ht="33.75">
      <c r="A117" s="72" t="s">
        <v>163</v>
      </c>
      <c r="B117" s="240" t="s">
        <v>336</v>
      </c>
      <c r="C117" s="317"/>
      <c r="D117" s="189" t="s">
        <v>438</v>
      </c>
      <c r="E117" s="22"/>
      <c r="F117" s="10"/>
      <c r="G117" s="10"/>
      <c r="H117" s="55"/>
      <c r="I117" s="53"/>
      <c r="J117" s="11"/>
      <c r="K117" s="10"/>
      <c r="L117" s="10"/>
      <c r="M117" s="55"/>
      <c r="N117" s="53"/>
      <c r="O117" s="11"/>
      <c r="P117" s="10"/>
      <c r="Q117" s="10"/>
      <c r="R117" s="55"/>
      <c r="S117" s="53"/>
      <c r="T117" s="11"/>
      <c r="U117" s="10"/>
      <c r="V117" s="10"/>
      <c r="W117" s="55"/>
      <c r="X117" s="53"/>
      <c r="Y117" s="11"/>
      <c r="Z117" s="10"/>
      <c r="AA117" s="10"/>
      <c r="AB117" s="55"/>
      <c r="AC117" s="53"/>
      <c r="AD117" s="11"/>
      <c r="AE117" s="10"/>
      <c r="AF117" s="10"/>
      <c r="AG117" s="55"/>
      <c r="AH117" s="53"/>
      <c r="AI117" s="11"/>
      <c r="AJ117" s="10"/>
      <c r="AK117" s="10">
        <v>28</v>
      </c>
      <c r="AL117" s="55">
        <f t="shared" si="11"/>
        <v>32</v>
      </c>
      <c r="AM117" s="53">
        <v>2</v>
      </c>
      <c r="AN117" s="11"/>
      <c r="AO117" s="10"/>
      <c r="AP117" s="10"/>
      <c r="AQ117" s="55"/>
      <c r="AR117" s="53"/>
      <c r="AS117" s="109"/>
      <c r="AT117" s="110"/>
      <c r="AU117" s="110" t="s">
        <v>41</v>
      </c>
      <c r="AV117" s="111"/>
      <c r="AW117" s="152">
        <f t="shared" si="7"/>
        <v>2</v>
      </c>
      <c r="AX117" s="273"/>
      <c r="AY117" s="274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</row>
    <row r="118" spans="1:64" ht="24.75">
      <c r="A118" s="72" t="s">
        <v>163</v>
      </c>
      <c r="B118" s="236" t="s">
        <v>337</v>
      </c>
      <c r="C118" s="180" t="s">
        <v>228</v>
      </c>
      <c r="D118" s="189" t="s">
        <v>439</v>
      </c>
      <c r="E118" s="22"/>
      <c r="F118" s="10"/>
      <c r="G118" s="10"/>
      <c r="H118" s="55"/>
      <c r="I118" s="53"/>
      <c r="J118" s="11"/>
      <c r="K118" s="10"/>
      <c r="L118" s="10"/>
      <c r="M118" s="55"/>
      <c r="N118" s="53"/>
      <c r="O118" s="11"/>
      <c r="P118" s="10"/>
      <c r="Q118" s="10"/>
      <c r="R118" s="55"/>
      <c r="S118" s="53"/>
      <c r="T118" s="11"/>
      <c r="U118" s="10"/>
      <c r="V118" s="10"/>
      <c r="W118" s="55"/>
      <c r="X118" s="53"/>
      <c r="Y118" s="11"/>
      <c r="Z118" s="10"/>
      <c r="AA118" s="10"/>
      <c r="AB118" s="55"/>
      <c r="AC118" s="53"/>
      <c r="AD118" s="11"/>
      <c r="AE118" s="10"/>
      <c r="AF118" s="10"/>
      <c r="AG118" s="55"/>
      <c r="AH118" s="53"/>
      <c r="AI118" s="11">
        <v>12</v>
      </c>
      <c r="AJ118" s="10"/>
      <c r="AK118" s="10"/>
      <c r="AL118" s="55">
        <f t="shared" si="11"/>
        <v>18</v>
      </c>
      <c r="AM118" s="53">
        <v>1</v>
      </c>
      <c r="AN118" s="11"/>
      <c r="AO118" s="10"/>
      <c r="AP118" s="10"/>
      <c r="AQ118" s="55"/>
      <c r="AR118" s="53"/>
      <c r="AS118" s="109"/>
      <c r="AT118" s="110" t="s">
        <v>41</v>
      </c>
      <c r="AU118" s="110"/>
      <c r="AV118" s="111"/>
      <c r="AW118" s="152">
        <f t="shared" si="7"/>
        <v>1</v>
      </c>
      <c r="AX118" s="228" t="s">
        <v>201</v>
      </c>
      <c r="AY118" s="225" t="s">
        <v>500</v>
      </c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</row>
    <row r="119" spans="1:64" ht="22.5">
      <c r="A119" s="72" t="s">
        <v>163</v>
      </c>
      <c r="B119" s="236" t="s">
        <v>338</v>
      </c>
      <c r="C119" s="317" t="s">
        <v>143</v>
      </c>
      <c r="D119" s="189" t="s">
        <v>440</v>
      </c>
      <c r="E119" s="22"/>
      <c r="F119" s="10"/>
      <c r="G119" s="10"/>
      <c r="H119" s="55"/>
      <c r="I119" s="53"/>
      <c r="J119" s="11"/>
      <c r="K119" s="10"/>
      <c r="L119" s="10"/>
      <c r="M119" s="55"/>
      <c r="N119" s="53"/>
      <c r="O119" s="11"/>
      <c r="P119" s="10"/>
      <c r="Q119" s="10"/>
      <c r="R119" s="55"/>
      <c r="S119" s="53"/>
      <c r="T119" s="11"/>
      <c r="U119" s="10"/>
      <c r="V119" s="10"/>
      <c r="W119" s="55"/>
      <c r="X119" s="53"/>
      <c r="Y119" s="11"/>
      <c r="Z119" s="10"/>
      <c r="AA119" s="10"/>
      <c r="AB119" s="55"/>
      <c r="AC119" s="53"/>
      <c r="AD119" s="11"/>
      <c r="AE119" s="10"/>
      <c r="AF119" s="10"/>
      <c r="AG119" s="55"/>
      <c r="AH119" s="53"/>
      <c r="AI119" s="11">
        <v>24</v>
      </c>
      <c r="AJ119" s="10"/>
      <c r="AK119" s="10"/>
      <c r="AL119" s="55">
        <f t="shared" si="11"/>
        <v>36</v>
      </c>
      <c r="AM119" s="53">
        <v>2</v>
      </c>
      <c r="AN119" s="11"/>
      <c r="AO119" s="10"/>
      <c r="AP119" s="10"/>
      <c r="AQ119" s="55"/>
      <c r="AR119" s="53"/>
      <c r="AS119" s="109"/>
      <c r="AT119" s="110"/>
      <c r="AU119" s="110" t="s">
        <v>41</v>
      </c>
      <c r="AV119" s="111"/>
      <c r="AW119" s="152">
        <f t="shared" si="7"/>
        <v>2</v>
      </c>
      <c r="AX119" s="271" t="s">
        <v>201</v>
      </c>
      <c r="AY119" s="274" t="s">
        <v>144</v>
      </c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</row>
    <row r="120" spans="1:64" ht="33.75">
      <c r="A120" s="72" t="s">
        <v>163</v>
      </c>
      <c r="B120" s="240" t="s">
        <v>339</v>
      </c>
      <c r="C120" s="317"/>
      <c r="D120" s="189" t="s">
        <v>441</v>
      </c>
      <c r="E120" s="22"/>
      <c r="F120" s="10"/>
      <c r="G120" s="10"/>
      <c r="H120" s="55"/>
      <c r="I120" s="53"/>
      <c r="J120" s="11"/>
      <c r="K120" s="10"/>
      <c r="L120" s="10"/>
      <c r="M120" s="55"/>
      <c r="N120" s="53"/>
      <c r="O120" s="11"/>
      <c r="P120" s="10"/>
      <c r="Q120" s="10"/>
      <c r="R120" s="55"/>
      <c r="S120" s="53"/>
      <c r="T120" s="11"/>
      <c r="U120" s="10"/>
      <c r="V120" s="10"/>
      <c r="W120" s="55"/>
      <c r="X120" s="53"/>
      <c r="Y120" s="11"/>
      <c r="Z120" s="10"/>
      <c r="AA120" s="10"/>
      <c r="AB120" s="55"/>
      <c r="AC120" s="53"/>
      <c r="AD120" s="11"/>
      <c r="AE120" s="10"/>
      <c r="AF120" s="10"/>
      <c r="AG120" s="55"/>
      <c r="AH120" s="53"/>
      <c r="AI120" s="11"/>
      <c r="AJ120" s="10">
        <v>12</v>
      </c>
      <c r="AK120" s="10"/>
      <c r="AL120" s="55">
        <f t="shared" si="11"/>
        <v>48</v>
      </c>
      <c r="AM120" s="53">
        <v>2</v>
      </c>
      <c r="AN120" s="11"/>
      <c r="AO120" s="10"/>
      <c r="AP120" s="10"/>
      <c r="AQ120" s="55"/>
      <c r="AR120" s="53"/>
      <c r="AS120" s="109"/>
      <c r="AT120" s="110"/>
      <c r="AU120" s="110" t="s">
        <v>41</v>
      </c>
      <c r="AV120" s="111"/>
      <c r="AW120" s="152">
        <f t="shared" si="7"/>
        <v>2</v>
      </c>
      <c r="AX120" s="275"/>
      <c r="AY120" s="274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</row>
    <row r="121" spans="1:64" ht="33.75">
      <c r="A121" s="72" t="s">
        <v>163</v>
      </c>
      <c r="B121" s="236" t="s">
        <v>340</v>
      </c>
      <c r="C121" s="180" t="s">
        <v>225</v>
      </c>
      <c r="D121" s="189" t="s">
        <v>442</v>
      </c>
      <c r="E121" s="22"/>
      <c r="F121" s="10"/>
      <c r="G121" s="10"/>
      <c r="H121" s="55"/>
      <c r="I121" s="53"/>
      <c r="J121" s="11"/>
      <c r="K121" s="10"/>
      <c r="L121" s="10"/>
      <c r="M121" s="55"/>
      <c r="N121" s="53"/>
      <c r="O121" s="11"/>
      <c r="P121" s="10"/>
      <c r="Q121" s="10"/>
      <c r="R121" s="55"/>
      <c r="S121" s="53"/>
      <c r="T121" s="11"/>
      <c r="U121" s="10"/>
      <c r="V121" s="10"/>
      <c r="W121" s="55"/>
      <c r="X121" s="53"/>
      <c r="Y121" s="11"/>
      <c r="Z121" s="10"/>
      <c r="AA121" s="10"/>
      <c r="AB121" s="55"/>
      <c r="AC121" s="53"/>
      <c r="AD121" s="11"/>
      <c r="AE121" s="10"/>
      <c r="AF121" s="10"/>
      <c r="AG121" s="55"/>
      <c r="AH121" s="53"/>
      <c r="AI121" s="11"/>
      <c r="AJ121" s="10"/>
      <c r="AK121" s="10">
        <v>60</v>
      </c>
      <c r="AL121" s="55">
        <f t="shared" si="11"/>
        <v>30</v>
      </c>
      <c r="AM121" s="53">
        <v>3</v>
      </c>
      <c r="AN121" s="11"/>
      <c r="AO121" s="10"/>
      <c r="AP121" s="10"/>
      <c r="AQ121" s="55"/>
      <c r="AR121" s="53"/>
      <c r="AS121" s="109"/>
      <c r="AT121" s="110"/>
      <c r="AU121" s="110" t="s">
        <v>41</v>
      </c>
      <c r="AV121" s="111"/>
      <c r="AW121" s="152">
        <f t="shared" si="7"/>
        <v>3</v>
      </c>
      <c r="AX121" s="228" t="s">
        <v>201</v>
      </c>
      <c r="AY121" s="232" t="s">
        <v>501</v>
      </c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</row>
    <row r="122" spans="1:64" ht="33.75">
      <c r="A122" s="72" t="s">
        <v>163</v>
      </c>
      <c r="B122" s="237" t="s">
        <v>357</v>
      </c>
      <c r="C122" s="316" t="s">
        <v>224</v>
      </c>
      <c r="D122" s="191" t="s">
        <v>476</v>
      </c>
      <c r="E122" s="22"/>
      <c r="F122" s="10"/>
      <c r="G122" s="10"/>
      <c r="H122" s="55"/>
      <c r="I122" s="53"/>
      <c r="J122" s="11"/>
      <c r="K122" s="10"/>
      <c r="L122" s="10"/>
      <c r="M122" s="55"/>
      <c r="N122" s="53"/>
      <c r="O122" s="11"/>
      <c r="P122" s="10"/>
      <c r="Q122" s="10"/>
      <c r="R122" s="55"/>
      <c r="S122" s="53"/>
      <c r="T122" s="11"/>
      <c r="U122" s="10"/>
      <c r="V122" s="10"/>
      <c r="W122" s="55"/>
      <c r="X122" s="53"/>
      <c r="Y122" s="11"/>
      <c r="Z122" s="10"/>
      <c r="AA122" s="10"/>
      <c r="AB122" s="55"/>
      <c r="AC122" s="53"/>
      <c r="AD122" s="11"/>
      <c r="AE122" s="10"/>
      <c r="AF122" s="10"/>
      <c r="AG122" s="55"/>
      <c r="AH122" s="53"/>
      <c r="AI122" s="11">
        <v>12</v>
      </c>
      <c r="AJ122" s="10"/>
      <c r="AK122" s="10"/>
      <c r="AL122" s="55">
        <f>AM122*30-SUM(AI122:AK122)</f>
        <v>18</v>
      </c>
      <c r="AM122" s="53">
        <v>1</v>
      </c>
      <c r="AN122" s="11"/>
      <c r="AO122" s="10"/>
      <c r="AP122" s="10"/>
      <c r="AQ122" s="55"/>
      <c r="AR122" s="53"/>
      <c r="AS122" s="109"/>
      <c r="AT122" s="110" t="s">
        <v>41</v>
      </c>
      <c r="AU122" s="110"/>
      <c r="AV122" s="111"/>
      <c r="AW122" s="152">
        <f>SUM(AR122,AM122,AH122,AC122,X122)</f>
        <v>1</v>
      </c>
      <c r="AX122" s="281" t="s">
        <v>202</v>
      </c>
      <c r="AY122" s="274" t="s">
        <v>154</v>
      </c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45">
      <c r="A123" s="72" t="s">
        <v>163</v>
      </c>
      <c r="B123" s="241" t="s">
        <v>358</v>
      </c>
      <c r="C123" s="316"/>
      <c r="D123" s="191" t="s">
        <v>477</v>
      </c>
      <c r="E123" s="22"/>
      <c r="F123" s="10"/>
      <c r="G123" s="10"/>
      <c r="H123" s="55"/>
      <c r="I123" s="53"/>
      <c r="J123" s="11"/>
      <c r="K123" s="10"/>
      <c r="L123" s="10"/>
      <c r="M123" s="55"/>
      <c r="N123" s="53"/>
      <c r="O123" s="11"/>
      <c r="P123" s="10"/>
      <c r="Q123" s="10"/>
      <c r="R123" s="55"/>
      <c r="S123" s="53"/>
      <c r="T123" s="11"/>
      <c r="U123" s="10"/>
      <c r="V123" s="10"/>
      <c r="W123" s="55"/>
      <c r="X123" s="53"/>
      <c r="Y123" s="11"/>
      <c r="Z123" s="10"/>
      <c r="AA123" s="10"/>
      <c r="AB123" s="55"/>
      <c r="AC123" s="53"/>
      <c r="AD123" s="11"/>
      <c r="AE123" s="10"/>
      <c r="AF123" s="10"/>
      <c r="AG123" s="55"/>
      <c r="AH123" s="53"/>
      <c r="AI123" s="11"/>
      <c r="AJ123" s="10">
        <v>12</v>
      </c>
      <c r="AK123" s="10"/>
      <c r="AL123" s="55">
        <f>AM123*30-SUM(AI123:AK123)</f>
        <v>18</v>
      </c>
      <c r="AM123" s="53">
        <v>1</v>
      </c>
      <c r="AN123" s="11"/>
      <c r="AO123" s="10"/>
      <c r="AP123" s="10"/>
      <c r="AQ123" s="55"/>
      <c r="AR123" s="53"/>
      <c r="AS123" s="109"/>
      <c r="AT123" s="110"/>
      <c r="AU123" s="110" t="s">
        <v>41</v>
      </c>
      <c r="AV123" s="111"/>
      <c r="AW123" s="152">
        <f>SUM(AR123,AM123,AH123,AC123,X123)</f>
        <v>1</v>
      </c>
      <c r="AX123" s="281"/>
      <c r="AY123" s="274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22.5">
      <c r="A124" s="72" t="s">
        <v>163</v>
      </c>
      <c r="B124" s="237" t="s">
        <v>359</v>
      </c>
      <c r="C124" s="187" t="s">
        <v>146</v>
      </c>
      <c r="D124" s="191" t="s">
        <v>478</v>
      </c>
      <c r="E124" s="22"/>
      <c r="F124" s="10"/>
      <c r="G124" s="10"/>
      <c r="H124" s="55"/>
      <c r="I124" s="53"/>
      <c r="J124" s="11"/>
      <c r="K124" s="10"/>
      <c r="L124" s="10"/>
      <c r="M124" s="55"/>
      <c r="N124" s="53"/>
      <c r="O124" s="11"/>
      <c r="P124" s="10"/>
      <c r="Q124" s="10"/>
      <c r="R124" s="55"/>
      <c r="S124" s="53"/>
      <c r="T124" s="11"/>
      <c r="U124" s="10"/>
      <c r="V124" s="10"/>
      <c r="W124" s="55"/>
      <c r="X124" s="53"/>
      <c r="Y124" s="11"/>
      <c r="Z124" s="10"/>
      <c r="AA124" s="10"/>
      <c r="AB124" s="55"/>
      <c r="AC124" s="53"/>
      <c r="AD124" s="11"/>
      <c r="AE124" s="10"/>
      <c r="AF124" s="10"/>
      <c r="AG124" s="55"/>
      <c r="AH124" s="53"/>
      <c r="AI124" s="11">
        <v>12</v>
      </c>
      <c r="AJ124" s="10"/>
      <c r="AK124" s="10"/>
      <c r="AL124" s="55">
        <f>AM124*30-SUM(AI124:AK124)</f>
        <v>18</v>
      </c>
      <c r="AM124" s="53">
        <v>1</v>
      </c>
      <c r="AN124" s="11"/>
      <c r="AO124" s="10"/>
      <c r="AP124" s="10"/>
      <c r="AQ124" s="55"/>
      <c r="AR124" s="53"/>
      <c r="AS124" s="109"/>
      <c r="AT124" s="110" t="s">
        <v>41</v>
      </c>
      <c r="AU124" s="110"/>
      <c r="AV124" s="111"/>
      <c r="AW124" s="152">
        <f>SUM(AR124,AM124,AH124,AC124,X124)</f>
        <v>1</v>
      </c>
      <c r="AX124" s="228" t="s">
        <v>502</v>
      </c>
      <c r="AY124" s="225" t="s">
        <v>72</v>
      </c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22.5">
      <c r="A125" s="72" t="s">
        <v>163</v>
      </c>
      <c r="B125" s="237" t="s">
        <v>360</v>
      </c>
      <c r="C125" s="316" t="s">
        <v>147</v>
      </c>
      <c r="D125" s="191" t="s">
        <v>479</v>
      </c>
      <c r="E125" s="22"/>
      <c r="F125" s="10"/>
      <c r="G125" s="10"/>
      <c r="H125" s="55"/>
      <c r="I125" s="53"/>
      <c r="J125" s="11"/>
      <c r="K125" s="10"/>
      <c r="L125" s="10"/>
      <c r="M125" s="55"/>
      <c r="N125" s="53"/>
      <c r="O125" s="11"/>
      <c r="P125" s="10"/>
      <c r="Q125" s="10"/>
      <c r="R125" s="55"/>
      <c r="S125" s="53"/>
      <c r="T125" s="11"/>
      <c r="U125" s="10"/>
      <c r="V125" s="10"/>
      <c r="W125" s="55"/>
      <c r="X125" s="53"/>
      <c r="Y125" s="11"/>
      <c r="Z125" s="10"/>
      <c r="AA125" s="10"/>
      <c r="AB125" s="55"/>
      <c r="AC125" s="53"/>
      <c r="AD125" s="11"/>
      <c r="AE125" s="10"/>
      <c r="AF125" s="10"/>
      <c r="AG125" s="55"/>
      <c r="AH125" s="53"/>
      <c r="AI125" s="11">
        <v>12</v>
      </c>
      <c r="AJ125" s="10"/>
      <c r="AK125" s="10"/>
      <c r="AL125" s="55">
        <f>AM125*30-SUM(AI125:AK125)</f>
        <v>18</v>
      </c>
      <c r="AM125" s="53">
        <v>1</v>
      </c>
      <c r="AN125" s="11"/>
      <c r="AO125" s="10"/>
      <c r="AP125" s="10"/>
      <c r="AQ125" s="55"/>
      <c r="AR125" s="53"/>
      <c r="AS125" s="109"/>
      <c r="AT125" s="110"/>
      <c r="AU125" s="110" t="s">
        <v>41</v>
      </c>
      <c r="AV125" s="111"/>
      <c r="AW125" s="152">
        <f>SUM(AR125,AM125,AH125,AC125,X125)</f>
        <v>1</v>
      </c>
      <c r="AX125" s="281" t="s">
        <v>503</v>
      </c>
      <c r="AY125" s="274" t="s">
        <v>71</v>
      </c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22.5">
      <c r="A126" s="72" t="s">
        <v>163</v>
      </c>
      <c r="B126" s="237" t="s">
        <v>361</v>
      </c>
      <c r="C126" s="316"/>
      <c r="D126" s="191" t="s">
        <v>480</v>
      </c>
      <c r="E126" s="22"/>
      <c r="F126" s="10"/>
      <c r="G126" s="10"/>
      <c r="H126" s="55"/>
      <c r="I126" s="53"/>
      <c r="J126" s="11"/>
      <c r="K126" s="10"/>
      <c r="L126" s="10"/>
      <c r="M126" s="55"/>
      <c r="N126" s="53"/>
      <c r="O126" s="11"/>
      <c r="P126" s="10"/>
      <c r="Q126" s="10"/>
      <c r="R126" s="55"/>
      <c r="S126" s="53"/>
      <c r="T126" s="11"/>
      <c r="U126" s="10"/>
      <c r="V126" s="10"/>
      <c r="W126" s="55"/>
      <c r="X126" s="53"/>
      <c r="Y126" s="11"/>
      <c r="Z126" s="10"/>
      <c r="AA126" s="10"/>
      <c r="AB126" s="55"/>
      <c r="AC126" s="53"/>
      <c r="AD126" s="11"/>
      <c r="AE126" s="10"/>
      <c r="AF126" s="10"/>
      <c r="AG126" s="55"/>
      <c r="AH126" s="53"/>
      <c r="AI126" s="11"/>
      <c r="AJ126" s="10"/>
      <c r="AK126" s="10">
        <v>12</v>
      </c>
      <c r="AL126" s="55">
        <f>AM126*30-SUM(AI126:AK126)</f>
        <v>18</v>
      </c>
      <c r="AM126" s="53">
        <v>1</v>
      </c>
      <c r="AN126" s="11"/>
      <c r="AO126" s="10"/>
      <c r="AP126" s="10"/>
      <c r="AQ126" s="55"/>
      <c r="AR126" s="53"/>
      <c r="AS126" s="109"/>
      <c r="AT126" s="110"/>
      <c r="AU126" s="110" t="s">
        <v>41</v>
      </c>
      <c r="AV126" s="111"/>
      <c r="AW126" s="152">
        <f>SUM(AR126,AM126,AH126,AC126,X126)</f>
        <v>1</v>
      </c>
      <c r="AX126" s="281"/>
      <c r="AY126" s="274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51" ht="23.25" thickBot="1">
      <c r="A127" s="199" t="s">
        <v>34</v>
      </c>
      <c r="B127" s="178" t="s">
        <v>507</v>
      </c>
      <c r="C127" s="178" t="s">
        <v>181</v>
      </c>
      <c r="D127" s="247" t="s">
        <v>181</v>
      </c>
      <c r="E127" s="135"/>
      <c r="F127" s="9"/>
      <c r="G127" s="9"/>
      <c r="H127" s="26"/>
      <c r="I127" s="27"/>
      <c r="J127" s="8"/>
      <c r="K127" s="9"/>
      <c r="L127" s="9"/>
      <c r="M127" s="26"/>
      <c r="N127" s="27"/>
      <c r="O127" s="8"/>
      <c r="P127" s="9"/>
      <c r="Q127" s="9"/>
      <c r="R127" s="26"/>
      <c r="S127" s="27"/>
      <c r="T127" s="8"/>
      <c r="U127" s="9"/>
      <c r="V127" s="9"/>
      <c r="W127" s="26"/>
      <c r="X127" s="27"/>
      <c r="Y127" s="8"/>
      <c r="Z127" s="9"/>
      <c r="AA127" s="9"/>
      <c r="AB127" s="26"/>
      <c r="AC127" s="27"/>
      <c r="AD127" s="8"/>
      <c r="AE127" s="9"/>
      <c r="AF127" s="9"/>
      <c r="AG127" s="26"/>
      <c r="AH127" s="27"/>
      <c r="AI127" s="8"/>
      <c r="AJ127" s="9"/>
      <c r="AK127" s="9"/>
      <c r="AL127" s="26"/>
      <c r="AM127" s="27"/>
      <c r="AN127" s="8"/>
      <c r="AO127" s="9"/>
      <c r="AP127" s="9"/>
      <c r="AQ127" s="26"/>
      <c r="AR127" s="27"/>
      <c r="AS127" s="136" t="s">
        <v>41</v>
      </c>
      <c r="AT127" s="137"/>
      <c r="AU127" s="137"/>
      <c r="AV127" s="138"/>
      <c r="AW127" s="157">
        <v>0</v>
      </c>
      <c r="AX127" s="216" t="s">
        <v>516</v>
      </c>
      <c r="AY127" s="220" t="s">
        <v>39</v>
      </c>
    </row>
    <row r="128" spans="1:64" ht="45.75" thickBot="1">
      <c r="A128" s="194" t="s">
        <v>163</v>
      </c>
      <c r="B128" s="243" t="s">
        <v>341</v>
      </c>
      <c r="C128" s="184" t="s">
        <v>230</v>
      </c>
      <c r="D128" s="249" t="s">
        <v>443</v>
      </c>
      <c r="E128" s="130"/>
      <c r="F128" s="43"/>
      <c r="G128" s="43"/>
      <c r="H128" s="44"/>
      <c r="I128" s="54"/>
      <c r="J128" s="42"/>
      <c r="K128" s="43"/>
      <c r="L128" s="43"/>
      <c r="M128" s="44"/>
      <c r="N128" s="54"/>
      <c r="O128" s="42"/>
      <c r="P128" s="43"/>
      <c r="Q128" s="43"/>
      <c r="R128" s="44"/>
      <c r="S128" s="54"/>
      <c r="T128" s="42"/>
      <c r="U128" s="43"/>
      <c r="V128" s="43"/>
      <c r="W128" s="44"/>
      <c r="X128" s="54"/>
      <c r="Y128" s="42"/>
      <c r="Z128" s="43"/>
      <c r="AA128" s="43"/>
      <c r="AB128" s="44"/>
      <c r="AC128" s="54"/>
      <c r="AD128" s="42"/>
      <c r="AE128" s="43"/>
      <c r="AF128" s="43"/>
      <c r="AG128" s="44"/>
      <c r="AH128" s="54"/>
      <c r="AI128" s="42"/>
      <c r="AJ128" s="43"/>
      <c r="AK128" s="43"/>
      <c r="AL128" s="44"/>
      <c r="AM128" s="54"/>
      <c r="AN128" s="42"/>
      <c r="AO128" s="43"/>
      <c r="AP128" s="43">
        <v>90</v>
      </c>
      <c r="AQ128" s="44">
        <f>AR128*30-SUM(AN128:AP128)</f>
        <v>0</v>
      </c>
      <c r="AR128" s="54">
        <v>3</v>
      </c>
      <c r="AS128" s="131"/>
      <c r="AT128" s="132"/>
      <c r="AU128" s="132" t="s">
        <v>42</v>
      </c>
      <c r="AV128" s="133"/>
      <c r="AW128" s="134">
        <f t="shared" si="7"/>
        <v>3</v>
      </c>
      <c r="AX128" s="218" t="s">
        <v>517</v>
      </c>
      <c r="AY128" s="223" t="s">
        <v>203</v>
      </c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</row>
    <row r="129" spans="1:64" ht="45">
      <c r="A129" s="72" t="s">
        <v>163</v>
      </c>
      <c r="B129" s="240" t="s">
        <v>342</v>
      </c>
      <c r="C129" s="181" t="s">
        <v>231</v>
      </c>
      <c r="D129" s="190" t="s">
        <v>444</v>
      </c>
      <c r="E129" s="22"/>
      <c r="F129" s="10"/>
      <c r="G129" s="10"/>
      <c r="H129" s="55"/>
      <c r="I129" s="53"/>
      <c r="J129" s="11"/>
      <c r="K129" s="10"/>
      <c r="L129" s="10"/>
      <c r="M129" s="55"/>
      <c r="N129" s="53"/>
      <c r="O129" s="11"/>
      <c r="P129" s="10"/>
      <c r="Q129" s="10"/>
      <c r="R129" s="55"/>
      <c r="S129" s="53"/>
      <c r="T129" s="11"/>
      <c r="U129" s="10"/>
      <c r="V129" s="10"/>
      <c r="W129" s="55"/>
      <c r="X129" s="53"/>
      <c r="Y129" s="11"/>
      <c r="Z129" s="10"/>
      <c r="AA129" s="10"/>
      <c r="AB129" s="55"/>
      <c r="AC129" s="53"/>
      <c r="AD129" s="11"/>
      <c r="AE129" s="10"/>
      <c r="AF129" s="10"/>
      <c r="AG129" s="55"/>
      <c r="AH129" s="53"/>
      <c r="AI129" s="11"/>
      <c r="AJ129" s="10"/>
      <c r="AK129" s="10"/>
      <c r="AL129" s="55"/>
      <c r="AM129" s="53"/>
      <c r="AN129" s="11"/>
      <c r="AO129" s="10"/>
      <c r="AP129" s="10">
        <v>90</v>
      </c>
      <c r="AQ129" s="55"/>
      <c r="AR129" s="53">
        <v>0</v>
      </c>
      <c r="AS129" s="109"/>
      <c r="AT129" s="110"/>
      <c r="AU129" s="110"/>
      <c r="AV129" s="111" t="s">
        <v>42</v>
      </c>
      <c r="AW129" s="112">
        <f t="shared" si="7"/>
        <v>0</v>
      </c>
      <c r="AX129" s="218" t="s">
        <v>517</v>
      </c>
      <c r="AY129" s="232" t="s">
        <v>204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</row>
    <row r="130" spans="1:64" ht="33.75">
      <c r="A130" s="72" t="s">
        <v>163</v>
      </c>
      <c r="B130" s="240" t="s">
        <v>343</v>
      </c>
      <c r="C130" s="181" t="s">
        <v>232</v>
      </c>
      <c r="D130" s="190" t="s">
        <v>445</v>
      </c>
      <c r="E130" s="22"/>
      <c r="F130" s="10"/>
      <c r="G130" s="10"/>
      <c r="H130" s="55"/>
      <c r="I130" s="53"/>
      <c r="J130" s="11"/>
      <c r="K130" s="10"/>
      <c r="L130" s="10"/>
      <c r="M130" s="55"/>
      <c r="N130" s="53"/>
      <c r="O130" s="11"/>
      <c r="P130" s="10"/>
      <c r="Q130" s="10"/>
      <c r="R130" s="55"/>
      <c r="S130" s="53"/>
      <c r="T130" s="11"/>
      <c r="U130" s="10"/>
      <c r="V130" s="10"/>
      <c r="W130" s="55"/>
      <c r="X130" s="53"/>
      <c r="Y130" s="11"/>
      <c r="Z130" s="10"/>
      <c r="AA130" s="10"/>
      <c r="AB130" s="55"/>
      <c r="AC130" s="53"/>
      <c r="AD130" s="11"/>
      <c r="AE130" s="10"/>
      <c r="AF130" s="10"/>
      <c r="AG130" s="55"/>
      <c r="AH130" s="53"/>
      <c r="AI130" s="11"/>
      <c r="AJ130" s="10"/>
      <c r="AK130" s="10"/>
      <c r="AL130" s="55"/>
      <c r="AM130" s="53"/>
      <c r="AN130" s="11"/>
      <c r="AO130" s="10"/>
      <c r="AP130" s="10">
        <v>60</v>
      </c>
      <c r="AQ130" s="55">
        <f>AR130*30-SUM(AN130:AP130)</f>
        <v>0</v>
      </c>
      <c r="AR130" s="53">
        <v>2</v>
      </c>
      <c r="AS130" s="109"/>
      <c r="AT130" s="110"/>
      <c r="AU130" s="110" t="s">
        <v>42</v>
      </c>
      <c r="AV130" s="111"/>
      <c r="AW130" s="112">
        <f t="shared" si="7"/>
        <v>2</v>
      </c>
      <c r="AX130" s="228" t="s">
        <v>518</v>
      </c>
      <c r="AY130" s="231" t="s">
        <v>39</v>
      </c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</row>
    <row r="131" spans="1:64" ht="33.75">
      <c r="A131" s="72" t="s">
        <v>163</v>
      </c>
      <c r="B131" s="240" t="s">
        <v>344</v>
      </c>
      <c r="C131" s="181" t="s">
        <v>208</v>
      </c>
      <c r="D131" s="190" t="s">
        <v>446</v>
      </c>
      <c r="E131" s="22"/>
      <c r="F131" s="10"/>
      <c r="G131" s="10"/>
      <c r="H131" s="55"/>
      <c r="I131" s="53"/>
      <c r="J131" s="11"/>
      <c r="K131" s="10"/>
      <c r="L131" s="10"/>
      <c r="M131" s="55"/>
      <c r="N131" s="53"/>
      <c r="O131" s="11"/>
      <c r="P131" s="10"/>
      <c r="Q131" s="10"/>
      <c r="R131" s="55"/>
      <c r="S131" s="53"/>
      <c r="T131" s="11"/>
      <c r="U131" s="10"/>
      <c r="V131" s="10"/>
      <c r="W131" s="55"/>
      <c r="X131" s="53"/>
      <c r="Y131" s="11"/>
      <c r="Z131" s="10"/>
      <c r="AA131" s="10"/>
      <c r="AB131" s="55"/>
      <c r="AC131" s="53"/>
      <c r="AD131" s="11"/>
      <c r="AE131" s="10"/>
      <c r="AF131" s="10"/>
      <c r="AG131" s="55"/>
      <c r="AH131" s="53"/>
      <c r="AI131" s="11"/>
      <c r="AJ131" s="10"/>
      <c r="AK131" s="10"/>
      <c r="AL131" s="55"/>
      <c r="AM131" s="53"/>
      <c r="AN131" s="11"/>
      <c r="AO131" s="10"/>
      <c r="AP131" s="10">
        <v>60</v>
      </c>
      <c r="AQ131" s="55">
        <f>AR131*30-SUM(AN131:AP131)</f>
        <v>0</v>
      </c>
      <c r="AR131" s="53">
        <v>2</v>
      </c>
      <c r="AS131" s="109"/>
      <c r="AT131" s="110"/>
      <c r="AU131" s="110" t="s">
        <v>42</v>
      </c>
      <c r="AV131" s="111"/>
      <c r="AW131" s="112">
        <f t="shared" si="7"/>
        <v>2</v>
      </c>
      <c r="AX131" s="228" t="s">
        <v>205</v>
      </c>
      <c r="AY131" s="231" t="s">
        <v>39</v>
      </c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4" ht="22.5">
      <c r="A132" s="72" t="s">
        <v>163</v>
      </c>
      <c r="B132" s="236" t="s">
        <v>345</v>
      </c>
      <c r="C132" s="180" t="s">
        <v>209</v>
      </c>
      <c r="D132" s="189" t="s">
        <v>447</v>
      </c>
      <c r="E132" s="22"/>
      <c r="F132" s="10"/>
      <c r="G132" s="10"/>
      <c r="H132" s="55"/>
      <c r="I132" s="53"/>
      <c r="J132" s="11"/>
      <c r="K132" s="10"/>
      <c r="L132" s="10"/>
      <c r="M132" s="55"/>
      <c r="N132" s="53"/>
      <c r="O132" s="11"/>
      <c r="P132" s="10"/>
      <c r="Q132" s="10"/>
      <c r="R132" s="55"/>
      <c r="S132" s="53"/>
      <c r="T132" s="11"/>
      <c r="U132" s="10"/>
      <c r="V132" s="10"/>
      <c r="W132" s="55"/>
      <c r="X132" s="53"/>
      <c r="Y132" s="11"/>
      <c r="Z132" s="10"/>
      <c r="AA132" s="10"/>
      <c r="AB132" s="55"/>
      <c r="AC132" s="53"/>
      <c r="AD132" s="11"/>
      <c r="AE132" s="10"/>
      <c r="AF132" s="10"/>
      <c r="AG132" s="55"/>
      <c r="AH132" s="53"/>
      <c r="AI132" s="11"/>
      <c r="AJ132" s="10"/>
      <c r="AK132" s="10"/>
      <c r="AL132" s="55"/>
      <c r="AM132" s="53"/>
      <c r="AN132" s="11"/>
      <c r="AO132" s="10"/>
      <c r="AP132" s="10">
        <v>60</v>
      </c>
      <c r="AQ132" s="55">
        <f>AR132*30-SUM(AN132:AP132)</f>
        <v>30</v>
      </c>
      <c r="AR132" s="53">
        <v>3</v>
      </c>
      <c r="AS132" s="109"/>
      <c r="AT132" s="110"/>
      <c r="AU132" s="110" t="s">
        <v>42</v>
      </c>
      <c r="AV132" s="111"/>
      <c r="AW132" s="112">
        <f t="shared" si="7"/>
        <v>3</v>
      </c>
      <c r="AX132" s="228" t="s">
        <v>519</v>
      </c>
      <c r="AY132" s="208" t="s">
        <v>206</v>
      </c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</row>
    <row r="133" spans="1:64" ht="23.25" thickBot="1">
      <c r="A133" s="195" t="s">
        <v>163</v>
      </c>
      <c r="B133" s="244" t="s">
        <v>346</v>
      </c>
      <c r="C133" s="185" t="s">
        <v>210</v>
      </c>
      <c r="D133" s="250" t="s">
        <v>448</v>
      </c>
      <c r="E133" s="135"/>
      <c r="F133" s="9"/>
      <c r="G133" s="9"/>
      <c r="H133" s="26"/>
      <c r="I133" s="27"/>
      <c r="J133" s="8"/>
      <c r="K133" s="9"/>
      <c r="L133" s="9"/>
      <c r="M133" s="26"/>
      <c r="N133" s="27"/>
      <c r="O133" s="8"/>
      <c r="P133" s="9"/>
      <c r="Q133" s="9"/>
      <c r="R133" s="26"/>
      <c r="S133" s="27"/>
      <c r="T133" s="8"/>
      <c r="U133" s="9"/>
      <c r="V133" s="9"/>
      <c r="W133" s="26"/>
      <c r="X133" s="27"/>
      <c r="Y133" s="8"/>
      <c r="Z133" s="9"/>
      <c r="AA133" s="9"/>
      <c r="AB133" s="26"/>
      <c r="AC133" s="27"/>
      <c r="AD133" s="8"/>
      <c r="AE133" s="9"/>
      <c r="AF133" s="9"/>
      <c r="AG133" s="26"/>
      <c r="AH133" s="27"/>
      <c r="AI133" s="8"/>
      <c r="AJ133" s="9"/>
      <c r="AK133" s="9"/>
      <c r="AL133" s="26"/>
      <c r="AM133" s="27"/>
      <c r="AN133" s="8"/>
      <c r="AO133" s="9"/>
      <c r="AP133" s="9">
        <v>60</v>
      </c>
      <c r="AQ133" s="26"/>
      <c r="AR133" s="27">
        <v>0</v>
      </c>
      <c r="AS133" s="136"/>
      <c r="AT133" s="137"/>
      <c r="AU133" s="137"/>
      <c r="AV133" s="138" t="s">
        <v>42</v>
      </c>
      <c r="AW133" s="139">
        <f t="shared" si="7"/>
        <v>0</v>
      </c>
      <c r="AX133" s="217" t="s">
        <v>519</v>
      </c>
      <c r="AY133" s="214" t="s">
        <v>207</v>
      </c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</row>
    <row r="134" spans="1:51" ht="15.75" thickBot="1">
      <c r="A134" s="255" t="s">
        <v>46</v>
      </c>
      <c r="B134" s="256"/>
      <c r="C134" s="256"/>
      <c r="D134" s="256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8"/>
      <c r="AW134" s="65">
        <v>20</v>
      </c>
      <c r="AX134" s="1"/>
      <c r="AY134" s="259"/>
    </row>
    <row r="135" spans="1:59" ht="15.75" thickBot="1">
      <c r="A135" s="56"/>
      <c r="B135" s="63"/>
      <c r="C135" s="63"/>
      <c r="D135" s="63"/>
      <c r="E135" s="63"/>
      <c r="F135" s="38"/>
      <c r="G135" s="171"/>
      <c r="H135" s="38"/>
      <c r="I135" s="171"/>
      <c r="J135" s="38"/>
      <c r="K135" s="171"/>
      <c r="L135" s="38"/>
      <c r="M135" s="171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34"/>
      <c r="AT135" s="58"/>
      <c r="AU135" s="63"/>
      <c r="AV135" s="63"/>
      <c r="AW135" s="63"/>
      <c r="AX135" s="63"/>
      <c r="AY135" s="63"/>
      <c r="AZ135" s="63"/>
      <c r="BA135" s="63"/>
      <c r="BB135" s="71"/>
      <c r="BC135" s="71"/>
      <c r="BD135" s="71"/>
      <c r="BE135" s="71"/>
      <c r="BF135" s="71"/>
      <c r="BG135" s="71"/>
    </row>
    <row r="136" spans="1:49" ht="15.75" thickBot="1">
      <c r="A136" s="351" t="s">
        <v>21</v>
      </c>
      <c r="B136" s="352"/>
      <c r="C136" s="352"/>
      <c r="D136" s="353"/>
      <c r="E136" s="335">
        <f aca="true" t="shared" si="12" ref="E136:AR136">SUM(E4:E133)</f>
        <v>210</v>
      </c>
      <c r="F136" s="52">
        <f t="shared" si="12"/>
        <v>84</v>
      </c>
      <c r="G136" s="52">
        <f t="shared" si="12"/>
        <v>0</v>
      </c>
      <c r="H136" s="325">
        <f t="shared" si="12"/>
        <v>606</v>
      </c>
      <c r="I136" s="327">
        <f t="shared" si="12"/>
        <v>30</v>
      </c>
      <c r="J136" s="335">
        <f t="shared" si="12"/>
        <v>230</v>
      </c>
      <c r="K136" s="52">
        <f t="shared" si="12"/>
        <v>86</v>
      </c>
      <c r="L136" s="52">
        <f t="shared" si="12"/>
        <v>0</v>
      </c>
      <c r="M136" s="325">
        <f t="shared" si="12"/>
        <v>584</v>
      </c>
      <c r="N136" s="327">
        <f t="shared" si="12"/>
        <v>30</v>
      </c>
      <c r="O136" s="335">
        <f t="shared" si="12"/>
        <v>369</v>
      </c>
      <c r="P136" s="52">
        <f t="shared" si="12"/>
        <v>42</v>
      </c>
      <c r="Q136" s="52">
        <f t="shared" si="12"/>
        <v>0</v>
      </c>
      <c r="R136" s="325">
        <f t="shared" si="12"/>
        <v>489</v>
      </c>
      <c r="S136" s="341">
        <f t="shared" si="12"/>
        <v>30</v>
      </c>
      <c r="T136" s="335">
        <f t="shared" si="12"/>
        <v>132</v>
      </c>
      <c r="U136" s="52">
        <f t="shared" si="12"/>
        <v>80</v>
      </c>
      <c r="V136" s="52">
        <f t="shared" si="12"/>
        <v>129</v>
      </c>
      <c r="W136" s="325">
        <f t="shared" si="12"/>
        <v>559</v>
      </c>
      <c r="X136" s="341">
        <f t="shared" si="12"/>
        <v>30</v>
      </c>
      <c r="Y136" s="335">
        <f t="shared" si="12"/>
        <v>192</v>
      </c>
      <c r="Z136" s="52">
        <f t="shared" si="12"/>
        <v>73</v>
      </c>
      <c r="AA136" s="52">
        <f t="shared" si="12"/>
        <v>129</v>
      </c>
      <c r="AB136" s="325">
        <f t="shared" si="12"/>
        <v>506</v>
      </c>
      <c r="AC136" s="341">
        <f t="shared" si="12"/>
        <v>30</v>
      </c>
      <c r="AD136" s="335">
        <f t="shared" si="12"/>
        <v>172</v>
      </c>
      <c r="AE136" s="52">
        <f t="shared" si="12"/>
        <v>112</v>
      </c>
      <c r="AF136" s="52">
        <f t="shared" si="12"/>
        <v>131</v>
      </c>
      <c r="AG136" s="325">
        <f t="shared" si="12"/>
        <v>485</v>
      </c>
      <c r="AH136" s="341">
        <f t="shared" si="12"/>
        <v>30</v>
      </c>
      <c r="AI136" s="335">
        <f t="shared" si="12"/>
        <v>192</v>
      </c>
      <c r="AJ136" s="52">
        <f t="shared" si="12"/>
        <v>85</v>
      </c>
      <c r="AK136" s="52">
        <f t="shared" si="12"/>
        <v>128</v>
      </c>
      <c r="AL136" s="325">
        <f t="shared" si="12"/>
        <v>495</v>
      </c>
      <c r="AM136" s="341">
        <f t="shared" si="12"/>
        <v>30</v>
      </c>
      <c r="AN136" s="335">
        <f t="shared" si="12"/>
        <v>0</v>
      </c>
      <c r="AO136" s="52">
        <f t="shared" si="12"/>
        <v>0</v>
      </c>
      <c r="AP136" s="52">
        <f t="shared" si="12"/>
        <v>420</v>
      </c>
      <c r="AQ136" s="325">
        <f t="shared" si="12"/>
        <v>30</v>
      </c>
      <c r="AR136" s="341">
        <f t="shared" si="12"/>
        <v>10</v>
      </c>
      <c r="AS136" s="343" t="s">
        <v>22</v>
      </c>
      <c r="AT136" s="344"/>
      <c r="AU136" s="344"/>
      <c r="AV136" s="344"/>
      <c r="AW136" s="345"/>
    </row>
    <row r="137" spans="1:49" ht="15.75" thickBot="1">
      <c r="A137" s="354"/>
      <c r="B137" s="355"/>
      <c r="C137" s="355"/>
      <c r="D137" s="356"/>
      <c r="E137" s="336"/>
      <c r="F137" s="339">
        <f>SUM(F136:G136)</f>
        <v>84</v>
      </c>
      <c r="G137" s="339"/>
      <c r="H137" s="326"/>
      <c r="I137" s="328"/>
      <c r="J137" s="336"/>
      <c r="K137" s="339">
        <f>SUM(K136:L136)</f>
        <v>86</v>
      </c>
      <c r="L137" s="339"/>
      <c r="M137" s="326"/>
      <c r="N137" s="328"/>
      <c r="O137" s="336"/>
      <c r="P137" s="339">
        <f>SUM(P136:Q136)</f>
        <v>42</v>
      </c>
      <c r="Q137" s="339"/>
      <c r="R137" s="326"/>
      <c r="S137" s="342"/>
      <c r="T137" s="336"/>
      <c r="U137" s="339">
        <f>SUM(U136:V136)</f>
        <v>209</v>
      </c>
      <c r="V137" s="339"/>
      <c r="W137" s="326"/>
      <c r="X137" s="342"/>
      <c r="Y137" s="336"/>
      <c r="Z137" s="339">
        <f>SUM(Z136:AA136)</f>
        <v>202</v>
      </c>
      <c r="AA137" s="339"/>
      <c r="AB137" s="326"/>
      <c r="AC137" s="342"/>
      <c r="AD137" s="336"/>
      <c r="AE137" s="339">
        <f>SUM(AE136:AF136)</f>
        <v>243</v>
      </c>
      <c r="AF137" s="339"/>
      <c r="AG137" s="326"/>
      <c r="AH137" s="342"/>
      <c r="AI137" s="336"/>
      <c r="AJ137" s="339">
        <f>SUM(AJ136:AK136)</f>
        <v>213</v>
      </c>
      <c r="AK137" s="339"/>
      <c r="AL137" s="326"/>
      <c r="AM137" s="342"/>
      <c r="AN137" s="336"/>
      <c r="AO137" s="339">
        <f>SUM(AO136:AP136)</f>
        <v>420</v>
      </c>
      <c r="AP137" s="339"/>
      <c r="AQ137" s="326"/>
      <c r="AR137" s="342"/>
      <c r="AS137" s="343" t="s">
        <v>23</v>
      </c>
      <c r="AT137" s="344"/>
      <c r="AU137" s="344"/>
      <c r="AV137" s="345"/>
      <c r="AW137" s="62" t="s">
        <v>24</v>
      </c>
    </row>
    <row r="138" spans="1:49" ht="15.75" thickBot="1">
      <c r="A138" s="357" t="s">
        <v>25</v>
      </c>
      <c r="B138" s="358"/>
      <c r="C138" s="358"/>
      <c r="D138" s="359"/>
      <c r="E138" s="313">
        <f>E136</f>
        <v>210</v>
      </c>
      <c r="F138" s="314"/>
      <c r="G138" s="314"/>
      <c r="H138" s="314"/>
      <c r="I138" s="312"/>
      <c r="J138" s="313">
        <f>J136</f>
        <v>230</v>
      </c>
      <c r="K138" s="314"/>
      <c r="L138" s="314"/>
      <c r="M138" s="314"/>
      <c r="N138" s="312"/>
      <c r="O138" s="313">
        <f>O136</f>
        <v>369</v>
      </c>
      <c r="P138" s="314"/>
      <c r="Q138" s="314"/>
      <c r="R138" s="314"/>
      <c r="S138" s="312"/>
      <c r="T138" s="313">
        <f>T136</f>
        <v>132</v>
      </c>
      <c r="U138" s="314"/>
      <c r="V138" s="314"/>
      <c r="W138" s="314"/>
      <c r="X138" s="312"/>
      <c r="Y138" s="313">
        <f>Y136</f>
        <v>192</v>
      </c>
      <c r="Z138" s="314"/>
      <c r="AA138" s="314"/>
      <c r="AB138" s="314"/>
      <c r="AC138" s="312"/>
      <c r="AD138" s="313">
        <f>AD136</f>
        <v>172</v>
      </c>
      <c r="AE138" s="314"/>
      <c r="AF138" s="314"/>
      <c r="AG138" s="314"/>
      <c r="AH138" s="312"/>
      <c r="AI138" s="313">
        <f>AI136</f>
        <v>192</v>
      </c>
      <c r="AJ138" s="314"/>
      <c r="AK138" s="314"/>
      <c r="AL138" s="314"/>
      <c r="AM138" s="312"/>
      <c r="AN138" s="313">
        <f>AN136</f>
        <v>0</v>
      </c>
      <c r="AO138" s="314"/>
      <c r="AP138" s="314"/>
      <c r="AQ138" s="314"/>
      <c r="AR138" s="312"/>
      <c r="AS138" s="300">
        <f>SUM(E138:AR138)</f>
        <v>1497</v>
      </c>
      <c r="AT138" s="301"/>
      <c r="AU138" s="301"/>
      <c r="AV138" s="302"/>
      <c r="AW138" s="290"/>
    </row>
    <row r="139" spans="1:49" s="1" customFormat="1" ht="12.75">
      <c r="A139" s="337" t="s">
        <v>26</v>
      </c>
      <c r="B139" s="337"/>
      <c r="C139" s="337"/>
      <c r="D139" s="338"/>
      <c r="E139" s="318" t="s">
        <v>27</v>
      </c>
      <c r="F139" s="319"/>
      <c r="G139" s="319" t="s">
        <v>93</v>
      </c>
      <c r="H139" s="319"/>
      <c r="I139" s="340"/>
      <c r="J139" s="318" t="s">
        <v>27</v>
      </c>
      <c r="K139" s="319"/>
      <c r="L139" s="319" t="s">
        <v>93</v>
      </c>
      <c r="M139" s="319"/>
      <c r="N139" s="340"/>
      <c r="O139" s="318" t="s">
        <v>27</v>
      </c>
      <c r="P139" s="319"/>
      <c r="Q139" s="319" t="s">
        <v>93</v>
      </c>
      <c r="R139" s="319"/>
      <c r="S139" s="340"/>
      <c r="T139" s="318" t="s">
        <v>27</v>
      </c>
      <c r="U139" s="319"/>
      <c r="V139" s="319" t="s">
        <v>104</v>
      </c>
      <c r="W139" s="319"/>
      <c r="X139" s="340"/>
      <c r="Y139" s="318" t="s">
        <v>27</v>
      </c>
      <c r="Z139" s="319"/>
      <c r="AA139" s="319" t="s">
        <v>93</v>
      </c>
      <c r="AB139" s="319"/>
      <c r="AC139" s="408"/>
      <c r="AD139" s="416" t="s">
        <v>27</v>
      </c>
      <c r="AE139" s="417"/>
      <c r="AF139" s="417" t="s">
        <v>93</v>
      </c>
      <c r="AG139" s="417"/>
      <c r="AH139" s="419"/>
      <c r="AI139" s="418" t="s">
        <v>27</v>
      </c>
      <c r="AJ139" s="319"/>
      <c r="AK139" s="319" t="s">
        <v>93</v>
      </c>
      <c r="AL139" s="319"/>
      <c r="AM139" s="340"/>
      <c r="AN139" s="318" t="s">
        <v>27</v>
      </c>
      <c r="AO139" s="319"/>
      <c r="AP139" s="319" t="s">
        <v>93</v>
      </c>
      <c r="AQ139" s="319"/>
      <c r="AR139" s="408"/>
      <c r="AS139" s="294" t="s">
        <v>27</v>
      </c>
      <c r="AT139" s="295"/>
      <c r="AU139" s="295" t="s">
        <v>93</v>
      </c>
      <c r="AV139" s="303"/>
      <c r="AW139" s="291"/>
    </row>
    <row r="140" spans="1:49" ht="15">
      <c r="A140" s="337"/>
      <c r="B140" s="337"/>
      <c r="C140" s="337"/>
      <c r="D140" s="338"/>
      <c r="E140" s="287">
        <f>F136</f>
        <v>84</v>
      </c>
      <c r="F140" s="288"/>
      <c r="G140" s="288">
        <f>G136</f>
        <v>0</v>
      </c>
      <c r="H140" s="288"/>
      <c r="I140" s="289"/>
      <c r="J140" s="287">
        <f>K136</f>
        <v>86</v>
      </c>
      <c r="K140" s="288"/>
      <c r="L140" s="288">
        <f>L136</f>
        <v>0</v>
      </c>
      <c r="M140" s="288"/>
      <c r="N140" s="289"/>
      <c r="O140" s="287">
        <f>P136</f>
        <v>42</v>
      </c>
      <c r="P140" s="288"/>
      <c r="Q140" s="288">
        <f>Q136</f>
        <v>0</v>
      </c>
      <c r="R140" s="288"/>
      <c r="S140" s="289"/>
      <c r="T140" s="287">
        <f>U136</f>
        <v>80</v>
      </c>
      <c r="U140" s="288"/>
      <c r="V140" s="288">
        <f>V136</f>
        <v>129</v>
      </c>
      <c r="W140" s="288"/>
      <c r="X140" s="289"/>
      <c r="Y140" s="287">
        <f>Z136</f>
        <v>73</v>
      </c>
      <c r="Z140" s="288"/>
      <c r="AA140" s="288">
        <f>AA136</f>
        <v>129</v>
      </c>
      <c r="AB140" s="288"/>
      <c r="AC140" s="391"/>
      <c r="AD140" s="403">
        <f>AE136</f>
        <v>112</v>
      </c>
      <c r="AE140" s="404"/>
      <c r="AF140" s="288">
        <f>AF136</f>
        <v>131</v>
      </c>
      <c r="AG140" s="288"/>
      <c r="AH140" s="289"/>
      <c r="AI140" s="395">
        <f>AJ136</f>
        <v>85</v>
      </c>
      <c r="AJ140" s="288"/>
      <c r="AK140" s="288">
        <f>AK136</f>
        <v>128</v>
      </c>
      <c r="AL140" s="288"/>
      <c r="AM140" s="289"/>
      <c r="AN140" s="287">
        <f>AO136</f>
        <v>0</v>
      </c>
      <c r="AO140" s="288"/>
      <c r="AP140" s="288">
        <f>AP136</f>
        <v>420</v>
      </c>
      <c r="AQ140" s="288"/>
      <c r="AR140" s="391"/>
      <c r="AS140" s="296">
        <f>SUM(AN140,AI140,AD140,Y140,T140,O140,J140,E140)</f>
        <v>562</v>
      </c>
      <c r="AT140" s="297"/>
      <c r="AU140" s="297">
        <f>SUM(AP140,AK140,AF140,AA140,V140,Q140,L140,G140)</f>
        <v>937</v>
      </c>
      <c r="AV140" s="304"/>
      <c r="AW140" s="291"/>
    </row>
    <row r="141" spans="1:49" ht="33.75" customHeight="1" thickBot="1">
      <c r="A141" s="337"/>
      <c r="B141" s="337"/>
      <c r="C141" s="337"/>
      <c r="D141" s="338"/>
      <c r="E141" s="322" t="s">
        <v>94</v>
      </c>
      <c r="F141" s="323"/>
      <c r="G141" s="320">
        <f>SUM(E140:I140)</f>
        <v>84</v>
      </c>
      <c r="H141" s="320"/>
      <c r="I141" s="321"/>
      <c r="J141" s="322" t="s">
        <v>94</v>
      </c>
      <c r="K141" s="323"/>
      <c r="L141" s="320">
        <f>SUM(J140:N140)</f>
        <v>86</v>
      </c>
      <c r="M141" s="320"/>
      <c r="N141" s="321"/>
      <c r="O141" s="322" t="s">
        <v>94</v>
      </c>
      <c r="P141" s="323"/>
      <c r="Q141" s="320">
        <f>SUM(O140:S140)</f>
        <v>42</v>
      </c>
      <c r="R141" s="320"/>
      <c r="S141" s="321"/>
      <c r="T141" s="322" t="s">
        <v>94</v>
      </c>
      <c r="U141" s="323"/>
      <c r="V141" s="320">
        <f>SUM(T140:X140)</f>
        <v>209</v>
      </c>
      <c r="W141" s="320"/>
      <c r="X141" s="321"/>
      <c r="Y141" s="322" t="s">
        <v>94</v>
      </c>
      <c r="Z141" s="323"/>
      <c r="AA141" s="320">
        <f>SUM(Y140:AC140)</f>
        <v>202</v>
      </c>
      <c r="AB141" s="320"/>
      <c r="AC141" s="324"/>
      <c r="AD141" s="396" t="s">
        <v>94</v>
      </c>
      <c r="AE141" s="397"/>
      <c r="AF141" s="398">
        <f>SUM(AD140:AH140)</f>
        <v>243</v>
      </c>
      <c r="AG141" s="398"/>
      <c r="AH141" s="399"/>
      <c r="AI141" s="400" t="s">
        <v>94</v>
      </c>
      <c r="AJ141" s="401"/>
      <c r="AK141" s="320">
        <f>SUM(AI140:AM140)</f>
        <v>213</v>
      </c>
      <c r="AL141" s="320"/>
      <c r="AM141" s="321"/>
      <c r="AN141" s="402" t="s">
        <v>94</v>
      </c>
      <c r="AO141" s="401"/>
      <c r="AP141" s="320">
        <f>SUM(AN140:AR140)</f>
        <v>420</v>
      </c>
      <c r="AQ141" s="320"/>
      <c r="AR141" s="324"/>
      <c r="AS141" s="298" t="s">
        <v>182</v>
      </c>
      <c r="AT141" s="299"/>
      <c r="AU141" s="305">
        <f>SUM(AS140,AU140)</f>
        <v>1499</v>
      </c>
      <c r="AV141" s="306"/>
      <c r="AW141" s="291"/>
    </row>
    <row r="142" spans="1:49" ht="15.75" thickBot="1">
      <c r="A142" s="357" t="s">
        <v>28</v>
      </c>
      <c r="B142" s="358"/>
      <c r="C142" s="358"/>
      <c r="D142" s="359"/>
      <c r="E142" s="307">
        <f>H136</f>
        <v>606</v>
      </c>
      <c r="F142" s="308"/>
      <c r="G142" s="308"/>
      <c r="H142" s="308"/>
      <c r="I142" s="309"/>
      <c r="J142" s="307">
        <f>M136</f>
        <v>584</v>
      </c>
      <c r="K142" s="308"/>
      <c r="L142" s="308"/>
      <c r="M142" s="308"/>
      <c r="N142" s="309"/>
      <c r="O142" s="307">
        <f>R136</f>
        <v>489</v>
      </c>
      <c r="P142" s="308"/>
      <c r="Q142" s="308"/>
      <c r="R142" s="308"/>
      <c r="S142" s="309"/>
      <c r="T142" s="307">
        <f>W136</f>
        <v>559</v>
      </c>
      <c r="U142" s="308"/>
      <c r="V142" s="308"/>
      <c r="W142" s="308"/>
      <c r="X142" s="309"/>
      <c r="Y142" s="307">
        <f>SUM(AB136)</f>
        <v>506</v>
      </c>
      <c r="Z142" s="308"/>
      <c r="AA142" s="308"/>
      <c r="AB142" s="308"/>
      <c r="AC142" s="309"/>
      <c r="AD142" s="313">
        <f>SUM(AG136)</f>
        <v>485</v>
      </c>
      <c r="AE142" s="314"/>
      <c r="AF142" s="314"/>
      <c r="AG142" s="314"/>
      <c r="AH142" s="315"/>
      <c r="AI142" s="307">
        <f>SUM(AL136)</f>
        <v>495</v>
      </c>
      <c r="AJ142" s="308"/>
      <c r="AK142" s="308"/>
      <c r="AL142" s="308"/>
      <c r="AM142" s="309"/>
      <c r="AN142" s="307">
        <f>SUM(AQ136)</f>
        <v>30</v>
      </c>
      <c r="AO142" s="308"/>
      <c r="AP142" s="308"/>
      <c r="AQ142" s="308"/>
      <c r="AR142" s="309"/>
      <c r="AS142" s="332">
        <f>SUM(E142:AR142)</f>
        <v>3754</v>
      </c>
      <c r="AT142" s="333"/>
      <c r="AU142" s="333"/>
      <c r="AV142" s="334"/>
      <c r="AW142" s="292"/>
    </row>
    <row r="143" spans="1:49" ht="15.75" thickBot="1">
      <c r="A143" s="357" t="s">
        <v>29</v>
      </c>
      <c r="B143" s="358"/>
      <c r="C143" s="358"/>
      <c r="D143" s="359"/>
      <c r="E143" s="307">
        <f>SUM(E136,F137)</f>
        <v>294</v>
      </c>
      <c r="F143" s="308"/>
      <c r="G143" s="308"/>
      <c r="H143" s="308"/>
      <c r="I143" s="309"/>
      <c r="J143" s="307">
        <f>SUM(J136,K137)</f>
        <v>316</v>
      </c>
      <c r="K143" s="308"/>
      <c r="L143" s="308"/>
      <c r="M143" s="308"/>
      <c r="N143" s="309"/>
      <c r="O143" s="307">
        <f>SUM(O136,P137)</f>
        <v>411</v>
      </c>
      <c r="P143" s="308"/>
      <c r="Q143" s="308"/>
      <c r="R143" s="308"/>
      <c r="S143" s="309"/>
      <c r="T143" s="307">
        <f>SUM(T136,U137)</f>
        <v>341</v>
      </c>
      <c r="U143" s="308"/>
      <c r="V143" s="308"/>
      <c r="W143" s="308"/>
      <c r="X143" s="309"/>
      <c r="Y143" s="307">
        <f>SUM(Y136,Z137)</f>
        <v>394</v>
      </c>
      <c r="Z143" s="308"/>
      <c r="AA143" s="308"/>
      <c r="AB143" s="308"/>
      <c r="AC143" s="309"/>
      <c r="AD143" s="310">
        <f>SUM(AD136,AE137)</f>
        <v>415</v>
      </c>
      <c r="AE143" s="311"/>
      <c r="AF143" s="311"/>
      <c r="AG143" s="311"/>
      <c r="AH143" s="312"/>
      <c r="AI143" s="307">
        <f>SUM(AI136,AJ137)</f>
        <v>405</v>
      </c>
      <c r="AJ143" s="308"/>
      <c r="AK143" s="308"/>
      <c r="AL143" s="308"/>
      <c r="AM143" s="309"/>
      <c r="AN143" s="307">
        <f>SUM(AN136,AO137)</f>
        <v>420</v>
      </c>
      <c r="AO143" s="308"/>
      <c r="AP143" s="308"/>
      <c r="AQ143" s="308"/>
      <c r="AR143" s="309"/>
      <c r="AS143" s="388">
        <f>SUM(E143:AR143)</f>
        <v>2996</v>
      </c>
      <c r="AT143" s="389"/>
      <c r="AU143" s="389"/>
      <c r="AV143" s="390"/>
      <c r="AW143" s="293"/>
    </row>
    <row r="144" spans="1:49" ht="15.75" thickBot="1">
      <c r="A144" s="357" t="s">
        <v>30</v>
      </c>
      <c r="B144" s="358"/>
      <c r="C144" s="358"/>
      <c r="D144" s="359"/>
      <c r="E144" s="307">
        <f>SUM(E142:I143)</f>
        <v>900</v>
      </c>
      <c r="F144" s="308"/>
      <c r="G144" s="308"/>
      <c r="H144" s="308"/>
      <c r="I144" s="309"/>
      <c r="J144" s="307">
        <f>SUM(J142:N143)</f>
        <v>900</v>
      </c>
      <c r="K144" s="308"/>
      <c r="L144" s="308"/>
      <c r="M144" s="308"/>
      <c r="N144" s="309"/>
      <c r="O144" s="307">
        <f>SUM(O142:S143)</f>
        <v>900</v>
      </c>
      <c r="P144" s="308"/>
      <c r="Q144" s="308"/>
      <c r="R144" s="308"/>
      <c r="S144" s="309"/>
      <c r="T144" s="307">
        <f>SUM(T142:X143)</f>
        <v>900</v>
      </c>
      <c r="U144" s="308"/>
      <c r="V144" s="308"/>
      <c r="W144" s="308"/>
      <c r="X144" s="309"/>
      <c r="Y144" s="307">
        <f>SUM(Y142:AC143)</f>
        <v>900</v>
      </c>
      <c r="Z144" s="308"/>
      <c r="AA144" s="308"/>
      <c r="AB144" s="308"/>
      <c r="AC144" s="309"/>
      <c r="AD144" s="310">
        <f>SUM(AD142:AH143)</f>
        <v>900</v>
      </c>
      <c r="AE144" s="311"/>
      <c r="AF144" s="311"/>
      <c r="AG144" s="311"/>
      <c r="AH144" s="312"/>
      <c r="AI144" s="307">
        <f>SUM(AI142:AM143)</f>
        <v>900</v>
      </c>
      <c r="AJ144" s="308"/>
      <c r="AK144" s="308"/>
      <c r="AL144" s="308"/>
      <c r="AM144" s="309"/>
      <c r="AN144" s="307">
        <f>SUM(AN142:AR143)</f>
        <v>450</v>
      </c>
      <c r="AO144" s="308"/>
      <c r="AP144" s="308"/>
      <c r="AQ144" s="308"/>
      <c r="AR144" s="309"/>
      <c r="AS144" s="388">
        <f>SUM(E144:AR144)</f>
        <v>6750</v>
      </c>
      <c r="AT144" s="389"/>
      <c r="AU144" s="389"/>
      <c r="AV144" s="390"/>
      <c r="AW144" s="65">
        <f>SUM(AR136,AM136,AH136,AW134,AC136,X136,S136,N136,I136)</f>
        <v>240</v>
      </c>
    </row>
    <row r="145" spans="1:49" ht="15.75" thickBot="1">
      <c r="A145" s="260"/>
      <c r="B145" s="260"/>
      <c r="C145" s="261"/>
      <c r="D145" s="262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41"/>
      <c r="AK145" s="30"/>
      <c r="AL145" s="30"/>
      <c r="AM145" s="30"/>
      <c r="AN145" s="30"/>
      <c r="AO145" s="30"/>
      <c r="AP145" s="30"/>
      <c r="AQ145" s="30"/>
      <c r="AR145" s="30"/>
      <c r="AS145" s="32"/>
      <c r="AT145" s="32"/>
      <c r="AU145" s="33"/>
      <c r="AV145" s="13"/>
      <c r="AW145" s="13"/>
    </row>
    <row r="146" spans="1:49" ht="15.75" thickBot="1">
      <c r="A146" s="357" t="s">
        <v>156</v>
      </c>
      <c r="B146" s="358"/>
      <c r="C146" s="358"/>
      <c r="D146" s="359"/>
      <c r="E146" s="329">
        <f>E143/13</f>
        <v>22.615384615384617</v>
      </c>
      <c r="F146" s="330"/>
      <c r="G146" s="330"/>
      <c r="H146" s="330"/>
      <c r="I146" s="331"/>
      <c r="J146" s="329">
        <f>J143/13</f>
        <v>24.307692307692307</v>
      </c>
      <c r="K146" s="330"/>
      <c r="L146" s="330"/>
      <c r="M146" s="330"/>
      <c r="N146" s="331"/>
      <c r="O146" s="329">
        <f>O143/13</f>
        <v>31.615384615384617</v>
      </c>
      <c r="P146" s="330"/>
      <c r="Q146" s="330"/>
      <c r="R146" s="330"/>
      <c r="S146" s="331"/>
      <c r="T146" s="329">
        <f>T143/13</f>
        <v>26.23076923076923</v>
      </c>
      <c r="U146" s="330"/>
      <c r="V146" s="330"/>
      <c r="W146" s="330"/>
      <c r="X146" s="331"/>
      <c r="Y146" s="329">
        <f>Y143/13</f>
        <v>30.307692307692307</v>
      </c>
      <c r="Z146" s="330"/>
      <c r="AA146" s="330"/>
      <c r="AB146" s="330"/>
      <c r="AC146" s="331"/>
      <c r="AD146" s="329">
        <f>AD143/13</f>
        <v>31.923076923076923</v>
      </c>
      <c r="AE146" s="330"/>
      <c r="AF146" s="330"/>
      <c r="AG146" s="330"/>
      <c r="AH146" s="331"/>
      <c r="AI146" s="329">
        <f>AI143/13</f>
        <v>31.153846153846153</v>
      </c>
      <c r="AJ146" s="330"/>
      <c r="AK146" s="330"/>
      <c r="AL146" s="330"/>
      <c r="AM146" s="331"/>
      <c r="AN146" s="329">
        <f>AN143/13</f>
        <v>32.30769230769231</v>
      </c>
      <c r="AO146" s="330"/>
      <c r="AP146" s="330"/>
      <c r="AQ146" s="330"/>
      <c r="AR146" s="331"/>
      <c r="AS146" s="392">
        <f>AS143/13/8</f>
        <v>28.807692307692307</v>
      </c>
      <c r="AT146" s="393"/>
      <c r="AU146" s="393"/>
      <c r="AV146" s="394"/>
      <c r="AW146" s="102"/>
    </row>
    <row r="147" spans="1:59" ht="15">
      <c r="A147" s="12"/>
      <c r="B147" s="12"/>
      <c r="C147" s="12"/>
      <c r="D147" s="29"/>
      <c r="E147" s="29"/>
      <c r="F147" s="46"/>
      <c r="G147" s="172"/>
      <c r="H147" s="46"/>
      <c r="I147" s="172"/>
      <c r="J147" s="46"/>
      <c r="K147" s="172"/>
      <c r="L147" s="46"/>
      <c r="M147" s="172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41"/>
      <c r="AU147" s="30"/>
      <c r="AV147" s="30"/>
      <c r="AW147" s="30"/>
      <c r="AX147" s="30"/>
      <c r="AY147" s="51"/>
      <c r="AZ147" s="51"/>
      <c r="BA147" s="51"/>
      <c r="BB147" s="45"/>
      <c r="BC147" s="45"/>
      <c r="BD147" s="45"/>
      <c r="BE147" s="45"/>
      <c r="BF147" s="1"/>
      <c r="BG147" s="1"/>
    </row>
    <row r="148" spans="1:46" s="1" customFormat="1" ht="12.75">
      <c r="A148" s="15"/>
      <c r="B148" s="72" t="s">
        <v>31</v>
      </c>
      <c r="G148" s="173"/>
      <c r="I148" s="173"/>
      <c r="K148" s="173"/>
      <c r="M148" s="173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/>
    </row>
    <row r="149" spans="1:46" s="1" customFormat="1" ht="22.5">
      <c r="A149" s="16"/>
      <c r="B149" s="72" t="s">
        <v>32</v>
      </c>
      <c r="G149" s="173"/>
      <c r="I149" s="173"/>
      <c r="K149" s="173"/>
      <c r="M149" s="173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T149" s="14"/>
    </row>
    <row r="150" spans="1:46" s="1" customFormat="1" ht="22.5">
      <c r="A150" s="17"/>
      <c r="B150" s="72" t="s">
        <v>33</v>
      </c>
      <c r="G150" s="173"/>
      <c r="I150" s="173"/>
      <c r="K150" s="173"/>
      <c r="M150" s="173"/>
      <c r="V150" s="40"/>
      <c r="W150" s="40"/>
      <c r="X150" s="85"/>
      <c r="Y150" s="85"/>
      <c r="Z150" s="40"/>
      <c r="AA150" s="40"/>
      <c r="AB150" s="40"/>
      <c r="AC150" s="40"/>
      <c r="AD150" s="40"/>
      <c r="AE150" s="40"/>
      <c r="AT150" s="14"/>
    </row>
    <row r="151" spans="1:46" s="1" customFormat="1" ht="12.75">
      <c r="A151" s="18"/>
      <c r="B151" s="72" t="s">
        <v>34</v>
      </c>
      <c r="G151" s="173"/>
      <c r="I151" s="173"/>
      <c r="K151" s="173"/>
      <c r="M151" s="173"/>
      <c r="V151" s="40"/>
      <c r="W151" s="40"/>
      <c r="X151" s="85"/>
      <c r="Y151" s="85"/>
      <c r="Z151" s="40"/>
      <c r="AA151" s="40"/>
      <c r="AB151" s="40"/>
      <c r="AC151" s="40"/>
      <c r="AD151" s="40"/>
      <c r="AE151" s="40"/>
      <c r="AT151" s="14"/>
    </row>
    <row r="152" spans="1:46" s="1" customFormat="1" ht="12.75">
      <c r="A152" s="19"/>
      <c r="B152" s="72" t="s">
        <v>35</v>
      </c>
      <c r="G152" s="173"/>
      <c r="I152" s="173"/>
      <c r="K152" s="173"/>
      <c r="M152" s="173"/>
      <c r="V152" s="40"/>
      <c r="W152" s="40"/>
      <c r="X152" s="85"/>
      <c r="Y152" s="85"/>
      <c r="Z152" s="40"/>
      <c r="AA152" s="40"/>
      <c r="AB152" s="40"/>
      <c r="AC152" s="40"/>
      <c r="AD152" s="40"/>
      <c r="AE152" s="40"/>
      <c r="AT152" s="14"/>
    </row>
    <row r="153" spans="1:46" s="1" customFormat="1" ht="22.5">
      <c r="A153" s="73"/>
      <c r="B153" s="72" t="s">
        <v>174</v>
      </c>
      <c r="G153" s="173"/>
      <c r="I153" s="173"/>
      <c r="K153" s="173"/>
      <c r="M153" s="173"/>
      <c r="V153" s="40"/>
      <c r="W153" s="40"/>
      <c r="X153" s="85"/>
      <c r="Y153" s="85"/>
      <c r="Z153" s="40"/>
      <c r="AA153" s="40"/>
      <c r="AB153" s="40"/>
      <c r="AC153" s="86"/>
      <c r="AD153" s="87"/>
      <c r="AE153" s="87"/>
      <c r="AT153" s="14"/>
    </row>
    <row r="154" spans="1:46" s="1" customFormat="1" ht="22.5">
      <c r="A154" s="20"/>
      <c r="B154" s="72" t="s">
        <v>175</v>
      </c>
      <c r="C154" s="36"/>
      <c r="D154" s="37"/>
      <c r="E154" s="37"/>
      <c r="G154" s="173"/>
      <c r="I154" s="173"/>
      <c r="K154" s="173"/>
      <c r="M154" s="173"/>
      <c r="V154" s="40"/>
      <c r="W154" s="40"/>
      <c r="X154" s="85"/>
      <c r="Y154" s="85"/>
      <c r="Z154" s="40"/>
      <c r="AA154" s="40"/>
      <c r="AB154" s="40"/>
      <c r="AC154" s="40"/>
      <c r="AD154" s="40"/>
      <c r="AE154" s="40"/>
      <c r="AT154" s="14"/>
    </row>
    <row r="155" spans="1:46" s="1" customFormat="1" ht="13.5" thickBot="1">
      <c r="A155" s="36"/>
      <c r="B155" s="74"/>
      <c r="C155" s="36"/>
      <c r="D155" s="37"/>
      <c r="E155" s="37"/>
      <c r="G155" s="173"/>
      <c r="I155" s="173"/>
      <c r="K155" s="173"/>
      <c r="M155" s="173"/>
      <c r="V155" s="40"/>
      <c r="W155" s="40"/>
      <c r="X155" s="85"/>
      <c r="Y155" s="85"/>
      <c r="Z155" s="40"/>
      <c r="AA155" s="40"/>
      <c r="AB155" s="40"/>
      <c r="AC155" s="40"/>
      <c r="AD155" s="40"/>
      <c r="AE155" s="40"/>
      <c r="AR155" s="36"/>
      <c r="AT155" s="14"/>
    </row>
    <row r="156" spans="1:46" s="1" customFormat="1" ht="57" customHeight="1" thickBot="1">
      <c r="A156" s="479" t="s">
        <v>47</v>
      </c>
      <c r="B156" s="480"/>
      <c r="C156" s="483" t="s">
        <v>176</v>
      </c>
      <c r="D156" s="485" t="s">
        <v>48</v>
      </c>
      <c r="E156" s="471" t="s">
        <v>113</v>
      </c>
      <c r="F156" s="472"/>
      <c r="G156" s="473"/>
      <c r="H156" s="405" t="s">
        <v>114</v>
      </c>
      <c r="I156" s="406"/>
      <c r="J156" s="406"/>
      <c r="K156" s="407"/>
      <c r="L156" s="405" t="s">
        <v>115</v>
      </c>
      <c r="M156" s="406"/>
      <c r="N156" s="406"/>
      <c r="O156" s="407"/>
      <c r="V156" s="40"/>
      <c r="AE156" s="40"/>
      <c r="AT156" s="14"/>
    </row>
    <row r="157" spans="1:46" s="1" customFormat="1" ht="13.5" thickBot="1">
      <c r="A157" s="481"/>
      <c r="B157" s="482"/>
      <c r="C157" s="484"/>
      <c r="D157" s="486"/>
      <c r="E157" s="474"/>
      <c r="F157" s="475"/>
      <c r="G157" s="476"/>
      <c r="H157" s="422" t="s">
        <v>49</v>
      </c>
      <c r="I157" s="423"/>
      <c r="J157" s="421" t="s">
        <v>50</v>
      </c>
      <c r="K157" s="422"/>
      <c r="L157" s="487" t="s">
        <v>49</v>
      </c>
      <c r="M157" s="488"/>
      <c r="N157" s="420" t="s">
        <v>50</v>
      </c>
      <c r="O157" s="421"/>
      <c r="V157" s="40"/>
      <c r="AE157" s="86"/>
      <c r="AG157" s="83"/>
      <c r="AH157" s="83"/>
      <c r="AI157" s="83"/>
      <c r="AJ157" s="83"/>
      <c r="AR157" s="36"/>
      <c r="AT157" s="14"/>
    </row>
    <row r="158" spans="1:46" s="1" customFormat="1" ht="12.75">
      <c r="A158" s="477" t="s">
        <v>51</v>
      </c>
      <c r="B158" s="478"/>
      <c r="C158" s="75">
        <f>SUM(E4:G6,E11:G14,J17:L17,J20:L24,O31:Q40,T50:V58,Y65:AA77,AD83:AF100,AI104:AK121,AN128:AP133)</f>
        <v>2176</v>
      </c>
      <c r="D158" s="76">
        <f>C158/$C$170</f>
        <v>0.7263017356475301</v>
      </c>
      <c r="E158" s="416" t="s">
        <v>39</v>
      </c>
      <c r="F158" s="417"/>
      <c r="G158" s="419"/>
      <c r="H158" s="412">
        <f>SUM(I4:I6,I11:I14,N17,N20:N24,S31:S40,X50:X58,AC65:AC77,AH83:AH100,AM104:AM121,AR128:AR133)</f>
        <v>155</v>
      </c>
      <c r="I158" s="413"/>
      <c r="J158" s="414">
        <f aca="true" t="shared" si="13" ref="J158:J169">H158/$H$170</f>
        <v>0.6458333333333334</v>
      </c>
      <c r="K158" s="415"/>
      <c r="L158" s="431" t="s">
        <v>39</v>
      </c>
      <c r="M158" s="413"/>
      <c r="N158" s="413" t="s">
        <v>39</v>
      </c>
      <c r="O158" s="432"/>
      <c r="V158" s="40"/>
      <c r="AE158" s="40"/>
      <c r="AG158" s="83"/>
      <c r="AH158" s="83"/>
      <c r="AI158" s="83"/>
      <c r="AJ158" s="83"/>
      <c r="AR158" s="36"/>
      <c r="AT158" s="14"/>
    </row>
    <row r="159" spans="1:46" s="1" customFormat="1" ht="12.75">
      <c r="A159" s="435" t="s">
        <v>52</v>
      </c>
      <c r="B159" s="436"/>
      <c r="C159" s="60">
        <f>SUM(E7:G10,E15:G15,J18:L19,J25:L28,O41:Q48,T59:V62,Y78:AA79,AD101:AF103,AI122:AK126)</f>
        <v>693</v>
      </c>
      <c r="D159" s="77">
        <f aca="true" t="shared" si="14" ref="D159:D168">C159/$C$170</f>
        <v>0.23130841121495327</v>
      </c>
      <c r="E159" s="437" t="s">
        <v>39</v>
      </c>
      <c r="F159" s="438"/>
      <c r="G159" s="439"/>
      <c r="H159" s="427">
        <f>SUM(I7:I10,I15,N18:N19,N25:N28,S41:S48,X59:X62,AC78:AC79,AH101:AH103,AM122:AM126)</f>
        <v>53</v>
      </c>
      <c r="I159" s="428"/>
      <c r="J159" s="429">
        <f t="shared" si="13"/>
        <v>0.22083333333333333</v>
      </c>
      <c r="K159" s="430"/>
      <c r="L159" s="433" t="s">
        <v>39</v>
      </c>
      <c r="M159" s="428"/>
      <c r="N159" s="428" t="s">
        <v>39</v>
      </c>
      <c r="O159" s="434"/>
      <c r="V159" s="40"/>
      <c r="AE159" s="40"/>
      <c r="AG159" s="83"/>
      <c r="AH159" s="83"/>
      <c r="AI159" s="83"/>
      <c r="AJ159" s="83"/>
      <c r="AR159" s="36"/>
      <c r="AT159" s="14"/>
    </row>
    <row r="160" spans="1:46" s="1" customFormat="1" ht="13.5" thickBot="1">
      <c r="A160" s="440" t="s">
        <v>53</v>
      </c>
      <c r="B160" s="441"/>
      <c r="C160" s="78">
        <f>SUM(E16:G16,J29:L30,O49:Q49,T63:V64,Y80:AA81)</f>
        <v>127</v>
      </c>
      <c r="D160" s="159">
        <f t="shared" si="14"/>
        <v>0.04238985313751669</v>
      </c>
      <c r="E160" s="444" t="s">
        <v>39</v>
      </c>
      <c r="F160" s="445"/>
      <c r="G160" s="446"/>
      <c r="H160" s="424">
        <f>SUM(I16,N29:N30,S49,X63:X64,AC80:AC81)</f>
        <v>12</v>
      </c>
      <c r="I160" s="410"/>
      <c r="J160" s="425">
        <f t="shared" si="13"/>
        <v>0.05</v>
      </c>
      <c r="K160" s="426"/>
      <c r="L160" s="409" t="s">
        <v>54</v>
      </c>
      <c r="M160" s="410"/>
      <c r="N160" s="410" t="s">
        <v>55</v>
      </c>
      <c r="O160" s="411"/>
      <c r="V160" s="40"/>
      <c r="AE160" s="86"/>
      <c r="AG160" s="83"/>
      <c r="AH160" s="83"/>
      <c r="AI160" s="83"/>
      <c r="AJ160" s="83"/>
      <c r="AR160" s="36"/>
      <c r="AT160" s="14"/>
    </row>
    <row r="161" spans="1:46" s="1" customFormat="1" ht="12.75">
      <c r="A161" s="477" t="s">
        <v>106</v>
      </c>
      <c r="B161" s="478"/>
      <c r="C161" s="75">
        <f>SUM(E4:G10,J17:L19,O31:Q34)</f>
        <v>294</v>
      </c>
      <c r="D161" s="76">
        <f t="shared" si="14"/>
        <v>0.09813084112149532</v>
      </c>
      <c r="E161" s="416" t="s">
        <v>39</v>
      </c>
      <c r="F161" s="417"/>
      <c r="G161" s="419"/>
      <c r="H161" s="412">
        <f>SUM(I4:I10,N17:N19,S31:S34)</f>
        <v>30</v>
      </c>
      <c r="I161" s="413"/>
      <c r="J161" s="414">
        <f t="shared" si="13"/>
        <v>0.125</v>
      </c>
      <c r="K161" s="415"/>
      <c r="L161" s="431" t="s">
        <v>56</v>
      </c>
      <c r="M161" s="413"/>
      <c r="N161" s="413" t="s">
        <v>177</v>
      </c>
      <c r="O161" s="432"/>
      <c r="V161" s="40"/>
      <c r="AE161" s="88"/>
      <c r="AG161" s="83"/>
      <c r="AH161" s="83"/>
      <c r="AI161" s="83"/>
      <c r="AJ161" s="83"/>
      <c r="AR161" s="36"/>
      <c r="AT161" s="14"/>
    </row>
    <row r="162" spans="1:52" s="1" customFormat="1" ht="12.75">
      <c r="A162" s="435" t="s">
        <v>57</v>
      </c>
      <c r="B162" s="436"/>
      <c r="C162" s="60">
        <f>SUM(E11:G15,J20:L28,O35:Q47,T50:V52)</f>
        <v>679</v>
      </c>
      <c r="D162" s="77">
        <f t="shared" si="14"/>
        <v>0.2266355140186916</v>
      </c>
      <c r="E162" s="437" t="s">
        <v>39</v>
      </c>
      <c r="F162" s="438"/>
      <c r="G162" s="439"/>
      <c r="H162" s="427">
        <f>SUM(I11:I15,N20:N28,S35:S47,X50:X52)</f>
        <v>58</v>
      </c>
      <c r="I162" s="428"/>
      <c r="J162" s="429">
        <f t="shared" si="13"/>
        <v>0.24166666666666667</v>
      </c>
      <c r="K162" s="430"/>
      <c r="L162" s="433" t="s">
        <v>58</v>
      </c>
      <c r="M162" s="428"/>
      <c r="N162" s="428" t="s">
        <v>59</v>
      </c>
      <c r="O162" s="434"/>
      <c r="V162" s="89"/>
      <c r="AE162" s="40"/>
      <c r="AF162" s="40"/>
      <c r="AG162" s="83"/>
      <c r="AH162" s="83"/>
      <c r="AI162" s="83"/>
      <c r="AJ162" s="83"/>
      <c r="AK162" s="82"/>
      <c r="AL162" s="14"/>
      <c r="AM162" s="14"/>
      <c r="AN162" s="14"/>
      <c r="AO162" s="14"/>
      <c r="AP162" s="14"/>
      <c r="AQ162" s="14"/>
      <c r="AR162" s="39"/>
      <c r="AS162" s="14"/>
      <c r="AT162" s="14"/>
      <c r="AU162" s="14"/>
      <c r="AV162" s="14"/>
      <c r="AW162" s="14"/>
      <c r="AX162" s="14"/>
      <c r="AY162" s="14"/>
      <c r="AZ162" s="14"/>
    </row>
    <row r="163" spans="1:59" ht="15">
      <c r="A163" s="435" t="s">
        <v>107</v>
      </c>
      <c r="B163" s="436"/>
      <c r="C163" s="60">
        <f>SUM(O48:Q48,T53:V62,Y65:AA79,AD83:AF103,AI104:AK126,AN128:AP133)</f>
        <v>1896</v>
      </c>
      <c r="D163" s="77">
        <f t="shared" si="14"/>
        <v>0.6328437917222964</v>
      </c>
      <c r="E163" s="437" t="s">
        <v>39</v>
      </c>
      <c r="F163" s="438"/>
      <c r="G163" s="439"/>
      <c r="H163" s="427">
        <f>SUM(S48,X53:X62,AC65:AC79,AH83:AH103,AM104:AM126,AR128:AR133)</f>
        <v>120</v>
      </c>
      <c r="I163" s="428"/>
      <c r="J163" s="429">
        <f t="shared" si="13"/>
        <v>0.5</v>
      </c>
      <c r="K163" s="430"/>
      <c r="L163" s="433" t="s">
        <v>60</v>
      </c>
      <c r="M163" s="428"/>
      <c r="N163" s="428" t="s">
        <v>61</v>
      </c>
      <c r="O163" s="434"/>
      <c r="V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7"/>
      <c r="AT163" s="4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5.75" thickBot="1">
      <c r="A164" s="440" t="s">
        <v>108</v>
      </c>
      <c r="B164" s="441"/>
      <c r="C164" s="78">
        <f>SUM(E16:G16,J29:L30,O49:Q49,T63:V64,Y80:AA81)</f>
        <v>127</v>
      </c>
      <c r="D164" s="159">
        <f t="shared" si="14"/>
        <v>0.04238985313751669</v>
      </c>
      <c r="E164" s="444" t="s">
        <v>39</v>
      </c>
      <c r="F164" s="445"/>
      <c r="G164" s="446"/>
      <c r="H164" s="424">
        <f>SUM(I16,N29:N30,S49,X63:X64,AC80:AC81)</f>
        <v>12</v>
      </c>
      <c r="I164" s="410"/>
      <c r="J164" s="425">
        <f t="shared" si="13"/>
        <v>0.05</v>
      </c>
      <c r="K164" s="426"/>
      <c r="L164" s="409" t="s">
        <v>54</v>
      </c>
      <c r="M164" s="410"/>
      <c r="N164" s="410" t="s">
        <v>55</v>
      </c>
      <c r="O164" s="411"/>
      <c r="V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7"/>
      <c r="AT164" s="4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5">
      <c r="A165" s="442" t="s">
        <v>109</v>
      </c>
      <c r="B165" s="443"/>
      <c r="C165" s="59">
        <f>SUM(AS138)</f>
        <v>1497</v>
      </c>
      <c r="D165" s="76">
        <f t="shared" si="14"/>
        <v>0.49966622162883845</v>
      </c>
      <c r="E165" s="416" t="s">
        <v>62</v>
      </c>
      <c r="F165" s="417"/>
      <c r="G165" s="419"/>
      <c r="H165" s="412">
        <f>#VALUE!</f>
        <v>121</v>
      </c>
      <c r="I165" s="413"/>
      <c r="J165" s="414">
        <f t="shared" si="13"/>
        <v>0.5041666666666667</v>
      </c>
      <c r="K165" s="415"/>
      <c r="L165" s="431" t="s">
        <v>39</v>
      </c>
      <c r="M165" s="413"/>
      <c r="N165" s="413" t="s">
        <v>39</v>
      </c>
      <c r="O165" s="432"/>
      <c r="V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7"/>
      <c r="AT165" s="4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15" ht="15">
      <c r="A166" s="447" t="s">
        <v>110</v>
      </c>
      <c r="B166" s="80" t="s">
        <v>111</v>
      </c>
      <c r="C166" s="66">
        <f>SUM(AS140)</f>
        <v>562</v>
      </c>
      <c r="D166" s="77">
        <f t="shared" si="14"/>
        <v>0.1875834445927904</v>
      </c>
      <c r="E166" s="437" t="s">
        <v>39</v>
      </c>
      <c r="F166" s="438"/>
      <c r="G166" s="439"/>
      <c r="H166" s="427">
        <f>SUM(I6:I8,I16,N18:N19,N23,S44,S47,X56,X60,X62,X63,AC66,AC71,AC74,AC79,AH85,AH89,AH92,AH95,AH98,AH102:AH103,AM106,AM109,AM112,AM116,AM120,AM123)</f>
        <v>54</v>
      </c>
      <c r="I166" s="428"/>
      <c r="J166" s="429">
        <f t="shared" si="13"/>
        <v>0.225</v>
      </c>
      <c r="K166" s="430"/>
      <c r="L166" s="433" t="s">
        <v>39</v>
      </c>
      <c r="M166" s="428"/>
      <c r="N166" s="428" t="s">
        <v>39</v>
      </c>
      <c r="O166" s="434"/>
    </row>
    <row r="167" spans="1:15" ht="15">
      <c r="A167" s="448"/>
      <c r="B167" s="80" t="s">
        <v>112</v>
      </c>
      <c r="C167" s="66">
        <f>SUM(AU140)</f>
        <v>937</v>
      </c>
      <c r="D167" s="77">
        <f t="shared" si="14"/>
        <v>0.31275033377837114</v>
      </c>
      <c r="E167" s="437" t="s">
        <v>39</v>
      </c>
      <c r="F167" s="438"/>
      <c r="G167" s="439"/>
      <c r="H167" s="427">
        <f>SUM(X57:X58,X61,X64,AC68,AC72,AC75,AC77,AH86,AH93,AH99:AH100,AM113,AM117,AM121,AM126,AR128:AR133)</f>
        <v>45</v>
      </c>
      <c r="I167" s="428"/>
      <c r="J167" s="429">
        <f t="shared" si="13"/>
        <v>0.1875</v>
      </c>
      <c r="K167" s="430"/>
      <c r="L167" s="433" t="s">
        <v>39</v>
      </c>
      <c r="M167" s="428"/>
      <c r="N167" s="428" t="s">
        <v>39</v>
      </c>
      <c r="O167" s="434"/>
    </row>
    <row r="168" spans="1:15" ht="15.75" thickBot="1">
      <c r="A168" s="449"/>
      <c r="B168" s="81" t="s">
        <v>22</v>
      </c>
      <c r="C168" s="64">
        <f>SUM(C166:C167)</f>
        <v>1499</v>
      </c>
      <c r="D168" s="79">
        <f t="shared" si="14"/>
        <v>0.5003337783711616</v>
      </c>
      <c r="E168" s="444" t="s">
        <v>63</v>
      </c>
      <c r="F168" s="445"/>
      <c r="G168" s="446"/>
      <c r="H168" s="450">
        <f>SUM(H166:I167)</f>
        <v>99</v>
      </c>
      <c r="I168" s="451"/>
      <c r="J168" s="452">
        <f t="shared" si="13"/>
        <v>0.4125</v>
      </c>
      <c r="K168" s="453"/>
      <c r="L168" s="409" t="s">
        <v>178</v>
      </c>
      <c r="M168" s="410"/>
      <c r="N168" s="410" t="s">
        <v>39</v>
      </c>
      <c r="O168" s="411"/>
    </row>
    <row r="169" spans="1:15" ht="15">
      <c r="A169" s="454" t="s">
        <v>179</v>
      </c>
      <c r="B169" s="455"/>
      <c r="C169" s="75" t="s">
        <v>39</v>
      </c>
      <c r="D169" s="160" t="s">
        <v>39</v>
      </c>
      <c r="E169" s="416" t="s">
        <v>39</v>
      </c>
      <c r="F169" s="417"/>
      <c r="G169" s="419"/>
      <c r="H169" s="456">
        <v>20</v>
      </c>
      <c r="I169" s="457"/>
      <c r="J169" s="458">
        <f t="shared" si="13"/>
        <v>0.08333333333333333</v>
      </c>
      <c r="K169" s="459"/>
      <c r="L169" s="412">
        <v>20</v>
      </c>
      <c r="M169" s="413"/>
      <c r="N169" s="460">
        <f>L169/240</f>
        <v>0.08333333333333333</v>
      </c>
      <c r="O169" s="461"/>
    </row>
    <row r="170" spans="1:15" ht="15.75" thickBot="1">
      <c r="A170" s="440" t="s">
        <v>510</v>
      </c>
      <c r="B170" s="441"/>
      <c r="C170" s="263">
        <f>C165+C168</f>
        <v>2996</v>
      </c>
      <c r="D170" s="264">
        <v>1</v>
      </c>
      <c r="E170" s="470" t="s">
        <v>39</v>
      </c>
      <c r="F170" s="398"/>
      <c r="G170" s="399"/>
      <c r="H170" s="462">
        <v>240</v>
      </c>
      <c r="I170" s="463"/>
      <c r="J170" s="464">
        <v>1</v>
      </c>
      <c r="K170" s="465"/>
      <c r="L170" s="466">
        <v>240</v>
      </c>
      <c r="M170" s="467"/>
      <c r="N170" s="468">
        <v>1</v>
      </c>
      <c r="O170" s="469"/>
    </row>
    <row r="172" ht="15">
      <c r="A172" s="161" t="s">
        <v>184</v>
      </c>
    </row>
  </sheetData>
  <sheetProtection password="DFA6" sheet="1" objects="1" scenarios="1" selectLockedCells="1" selectUnlockedCells="1"/>
  <mergeCells count="312">
    <mergeCell ref="A142:D142"/>
    <mergeCell ref="A143:D143"/>
    <mergeCell ref="A144:D144"/>
    <mergeCell ref="A146:D146"/>
    <mergeCell ref="E156:G157"/>
    <mergeCell ref="E158:G158"/>
    <mergeCell ref="E159:G159"/>
    <mergeCell ref="E160:G160"/>
    <mergeCell ref="E161:G161"/>
    <mergeCell ref="A161:B161"/>
    <mergeCell ref="A160:B160"/>
    <mergeCell ref="A156:B157"/>
    <mergeCell ref="C156:C157"/>
    <mergeCell ref="D156:D157"/>
    <mergeCell ref="A158:B158"/>
    <mergeCell ref="A159:B159"/>
    <mergeCell ref="E143:I143"/>
    <mergeCell ref="H156:K156"/>
    <mergeCell ref="J146:N146"/>
    <mergeCell ref="L161:M161"/>
    <mergeCell ref="N161:O161"/>
    <mergeCell ref="H161:I161"/>
    <mergeCell ref="J161:K161"/>
    <mergeCell ref="L157:M157"/>
    <mergeCell ref="A169:B169"/>
    <mergeCell ref="H169:I169"/>
    <mergeCell ref="J169:K169"/>
    <mergeCell ref="L169:M169"/>
    <mergeCell ref="N169:O169"/>
    <mergeCell ref="A170:B170"/>
    <mergeCell ref="H170:I170"/>
    <mergeCell ref="J170:K170"/>
    <mergeCell ref="L170:M170"/>
    <mergeCell ref="N170:O170"/>
    <mergeCell ref="E169:G169"/>
    <mergeCell ref="E170:G170"/>
    <mergeCell ref="A166:A168"/>
    <mergeCell ref="H166:I166"/>
    <mergeCell ref="J166:K166"/>
    <mergeCell ref="L166:M166"/>
    <mergeCell ref="N166:O166"/>
    <mergeCell ref="H167:I167"/>
    <mergeCell ref="J167:K167"/>
    <mergeCell ref="L167:M167"/>
    <mergeCell ref="N167:O167"/>
    <mergeCell ref="H168:I168"/>
    <mergeCell ref="J168:K168"/>
    <mergeCell ref="L168:M168"/>
    <mergeCell ref="N168:O168"/>
    <mergeCell ref="E166:G166"/>
    <mergeCell ref="E167:G167"/>
    <mergeCell ref="E168:G168"/>
    <mergeCell ref="A164:B164"/>
    <mergeCell ref="H164:I164"/>
    <mergeCell ref="J164:K164"/>
    <mergeCell ref="L164:M164"/>
    <mergeCell ref="N164:O164"/>
    <mergeCell ref="A165:B165"/>
    <mergeCell ref="H165:I165"/>
    <mergeCell ref="J165:K165"/>
    <mergeCell ref="L165:M165"/>
    <mergeCell ref="N165:O165"/>
    <mergeCell ref="E164:G164"/>
    <mergeCell ref="E165:G165"/>
    <mergeCell ref="A162:B162"/>
    <mergeCell ref="L162:M162"/>
    <mergeCell ref="N162:O162"/>
    <mergeCell ref="A163:B163"/>
    <mergeCell ref="H163:I163"/>
    <mergeCell ref="J163:K163"/>
    <mergeCell ref="L163:M163"/>
    <mergeCell ref="N163:O163"/>
    <mergeCell ref="H162:I162"/>
    <mergeCell ref="J162:K162"/>
    <mergeCell ref="E162:G162"/>
    <mergeCell ref="E163:G163"/>
    <mergeCell ref="N157:O157"/>
    <mergeCell ref="H157:I157"/>
    <mergeCell ref="J157:K157"/>
    <mergeCell ref="H160:I160"/>
    <mergeCell ref="J160:K160"/>
    <mergeCell ref="H159:I159"/>
    <mergeCell ref="J159:K159"/>
    <mergeCell ref="L158:M158"/>
    <mergeCell ref="N158:O158"/>
    <mergeCell ref="L159:M159"/>
    <mergeCell ref="N159:O159"/>
    <mergeCell ref="L156:O156"/>
    <mergeCell ref="J143:N143"/>
    <mergeCell ref="O143:S143"/>
    <mergeCell ref="E142:I142"/>
    <mergeCell ref="AP139:AR139"/>
    <mergeCell ref="L160:M160"/>
    <mergeCell ref="N160:O160"/>
    <mergeCell ref="H158:I158"/>
    <mergeCell ref="J158:K158"/>
    <mergeCell ref="AK139:AM139"/>
    <mergeCell ref="T143:X143"/>
    <mergeCell ref="T139:U139"/>
    <mergeCell ref="O141:P141"/>
    <mergeCell ref="V139:X139"/>
    <mergeCell ref="Y139:Z139"/>
    <mergeCell ref="AA139:AC139"/>
    <mergeCell ref="AD139:AE139"/>
    <mergeCell ref="AI139:AJ139"/>
    <mergeCell ref="AF139:AH139"/>
    <mergeCell ref="V141:X141"/>
    <mergeCell ref="J141:K141"/>
    <mergeCell ref="L141:N141"/>
    <mergeCell ref="T140:U140"/>
    <mergeCell ref="E146:I146"/>
    <mergeCell ref="AS143:AV143"/>
    <mergeCell ref="Y140:Z140"/>
    <mergeCell ref="AA140:AC140"/>
    <mergeCell ref="AI142:AM142"/>
    <mergeCell ref="AS144:AV144"/>
    <mergeCell ref="AS146:AV146"/>
    <mergeCell ref="AP140:AR140"/>
    <mergeCell ref="AI140:AJ140"/>
    <mergeCell ref="AK140:AM140"/>
    <mergeCell ref="AD141:AE141"/>
    <mergeCell ref="AF141:AH141"/>
    <mergeCell ref="AN142:AR142"/>
    <mergeCell ref="Y143:AC143"/>
    <mergeCell ref="AI141:AJ141"/>
    <mergeCell ref="AK141:AM141"/>
    <mergeCell ref="AN141:AO141"/>
    <mergeCell ref="AD140:AE140"/>
    <mergeCell ref="AF140:AH140"/>
    <mergeCell ref="AN140:AO140"/>
    <mergeCell ref="Y144:AC144"/>
    <mergeCell ref="AD144:AH144"/>
    <mergeCell ref="AI144:AM144"/>
    <mergeCell ref="AN144:AR144"/>
    <mergeCell ref="AI143:AM143"/>
    <mergeCell ref="AS1:AW2"/>
    <mergeCell ref="AX1:AX3"/>
    <mergeCell ref="C5:C6"/>
    <mergeCell ref="C22:C23"/>
    <mergeCell ref="AX63:AX64"/>
    <mergeCell ref="AQ136:AQ137"/>
    <mergeCell ref="AM136:AM137"/>
    <mergeCell ref="AN136:AN137"/>
    <mergeCell ref="AO137:AP137"/>
    <mergeCell ref="C63:C64"/>
    <mergeCell ref="C73:C75"/>
    <mergeCell ref="C84:C86"/>
    <mergeCell ref="C78:C79"/>
    <mergeCell ref="C101:C102"/>
    <mergeCell ref="C88:C89"/>
    <mergeCell ref="C94:C95"/>
    <mergeCell ref="C97:C99"/>
    <mergeCell ref="C105:C106"/>
    <mergeCell ref="C66:C68"/>
    <mergeCell ref="AS137:AV137"/>
    <mergeCell ref="AR136:AR137"/>
    <mergeCell ref="AG136:AG137"/>
    <mergeCell ref="C107:C109"/>
    <mergeCell ref="C122:C123"/>
    <mergeCell ref="AY63:AY64"/>
    <mergeCell ref="AX78:AX79"/>
    <mergeCell ref="AY78:AY79"/>
    <mergeCell ref="AY66:AY68"/>
    <mergeCell ref="AX66:AX68"/>
    <mergeCell ref="AY59:AY61"/>
    <mergeCell ref="AX59:AX61"/>
    <mergeCell ref="AY70:AY72"/>
    <mergeCell ref="AX70:AX72"/>
    <mergeCell ref="Y2:AC2"/>
    <mergeCell ref="AD2:AH2"/>
    <mergeCell ref="AI2:AM2"/>
    <mergeCell ref="AN2:AR2"/>
    <mergeCell ref="O2:S2"/>
    <mergeCell ref="J2:N2"/>
    <mergeCell ref="E2:I2"/>
    <mergeCell ref="B1:B3"/>
    <mergeCell ref="D1:D3"/>
    <mergeCell ref="E1:AR1"/>
    <mergeCell ref="C1:C3"/>
    <mergeCell ref="A1:A3"/>
    <mergeCell ref="T2:X2"/>
    <mergeCell ref="O138:S138"/>
    <mergeCell ref="T138:X138"/>
    <mergeCell ref="E136:E137"/>
    <mergeCell ref="I136:I137"/>
    <mergeCell ref="J136:J137"/>
    <mergeCell ref="A136:D137"/>
    <mergeCell ref="A138:D138"/>
    <mergeCell ref="C91:C93"/>
    <mergeCell ref="C70:C72"/>
    <mergeCell ref="O136:O137"/>
    <mergeCell ref="R136:R137"/>
    <mergeCell ref="S136:S137"/>
    <mergeCell ref="T136:T137"/>
    <mergeCell ref="W136:W137"/>
    <mergeCell ref="X136:X137"/>
    <mergeCell ref="AY111:AY113"/>
    <mergeCell ref="AX122:AX123"/>
    <mergeCell ref="Z137:AA137"/>
    <mergeCell ref="AE137:AF137"/>
    <mergeCell ref="AI136:AI137"/>
    <mergeCell ref="AL136:AL137"/>
    <mergeCell ref="AJ137:AK137"/>
    <mergeCell ref="AC136:AC137"/>
    <mergeCell ref="AH136:AH137"/>
    <mergeCell ref="AS136:AW136"/>
    <mergeCell ref="AS142:AV142"/>
    <mergeCell ref="AD136:AD137"/>
    <mergeCell ref="Y136:Y137"/>
    <mergeCell ref="AB136:AB137"/>
    <mergeCell ref="AP141:AR141"/>
    <mergeCell ref="Y142:AC142"/>
    <mergeCell ref="A139:D141"/>
    <mergeCell ref="C125:C126"/>
    <mergeCell ref="C111:C113"/>
    <mergeCell ref="C115:C117"/>
    <mergeCell ref="C119:C120"/>
    <mergeCell ref="P137:Q137"/>
    <mergeCell ref="U137:V137"/>
    <mergeCell ref="G139:I139"/>
    <mergeCell ref="J139:K139"/>
    <mergeCell ref="L139:N139"/>
    <mergeCell ref="O139:P139"/>
    <mergeCell ref="Q139:S139"/>
    <mergeCell ref="E140:F140"/>
    <mergeCell ref="G140:I140"/>
    <mergeCell ref="E138:I138"/>
    <mergeCell ref="J138:N138"/>
    <mergeCell ref="F137:G137"/>
    <mergeCell ref="K137:L137"/>
    <mergeCell ref="O146:S146"/>
    <mergeCell ref="T146:X146"/>
    <mergeCell ref="Y146:AC146"/>
    <mergeCell ref="AD146:AH146"/>
    <mergeCell ref="AI146:AM146"/>
    <mergeCell ref="AN146:AR146"/>
    <mergeCell ref="E144:I144"/>
    <mergeCell ref="J144:N144"/>
    <mergeCell ref="O144:S144"/>
    <mergeCell ref="T144:X144"/>
    <mergeCell ref="AN143:AR143"/>
    <mergeCell ref="AD143:AH143"/>
    <mergeCell ref="AD142:AH142"/>
    <mergeCell ref="J142:N142"/>
    <mergeCell ref="O142:S142"/>
    <mergeCell ref="T142:X142"/>
    <mergeCell ref="C46:C47"/>
    <mergeCell ref="C59:C61"/>
    <mergeCell ref="C54:C57"/>
    <mergeCell ref="E139:F139"/>
    <mergeCell ref="Q141:S141"/>
    <mergeCell ref="T141:U141"/>
    <mergeCell ref="E141:F141"/>
    <mergeCell ref="G141:I141"/>
    <mergeCell ref="Y141:Z141"/>
    <mergeCell ref="AA141:AC141"/>
    <mergeCell ref="AI138:AM138"/>
    <mergeCell ref="AN138:AR138"/>
    <mergeCell ref="AD138:AH138"/>
    <mergeCell ref="Y138:AC138"/>
    <mergeCell ref="AN139:AO139"/>
    <mergeCell ref="H136:H137"/>
    <mergeCell ref="M136:M137"/>
    <mergeCell ref="N136:N137"/>
    <mergeCell ref="AY5:AY6"/>
    <mergeCell ref="AY54:AY57"/>
    <mergeCell ref="AX54:AX57"/>
    <mergeCell ref="AX22:AX23"/>
    <mergeCell ref="AX5:AX6"/>
    <mergeCell ref="AY22:AY23"/>
    <mergeCell ref="AX46:AX47"/>
    <mergeCell ref="AY46:AY47"/>
    <mergeCell ref="J140:K140"/>
    <mergeCell ref="L140:N140"/>
    <mergeCell ref="V140:X140"/>
    <mergeCell ref="O140:P140"/>
    <mergeCell ref="Q140:S140"/>
    <mergeCell ref="AY122:AY123"/>
    <mergeCell ref="AY125:AY126"/>
    <mergeCell ref="AX125:AX126"/>
    <mergeCell ref="AW138:AW143"/>
    <mergeCell ref="AS139:AT139"/>
    <mergeCell ref="AS140:AT140"/>
    <mergeCell ref="AS141:AT141"/>
    <mergeCell ref="AS138:AV138"/>
    <mergeCell ref="AU139:AV139"/>
    <mergeCell ref="AU140:AV140"/>
    <mergeCell ref="AU141:AV141"/>
    <mergeCell ref="AY1:AY3"/>
    <mergeCell ref="AY107:AY109"/>
    <mergeCell ref="AX115:AX117"/>
    <mergeCell ref="AY115:AY117"/>
    <mergeCell ref="AX119:AX120"/>
    <mergeCell ref="AY119:AY120"/>
    <mergeCell ref="AX91:AX93"/>
    <mergeCell ref="AY94:AY95"/>
    <mergeCell ref="AX107:AX109"/>
    <mergeCell ref="AX73:AX75"/>
    <mergeCell ref="AX105:AX106"/>
    <mergeCell ref="AY105:AY106"/>
    <mergeCell ref="AY73:AY75"/>
    <mergeCell ref="AX84:AX86"/>
    <mergeCell ref="AY84:AY86"/>
    <mergeCell ref="AY88:AY89"/>
    <mergeCell ref="AY101:AY102"/>
    <mergeCell ref="AX101:AX102"/>
    <mergeCell ref="AY97:AY99"/>
    <mergeCell ref="AX97:AX99"/>
    <mergeCell ref="AY91:AY93"/>
    <mergeCell ref="AX88:AX89"/>
    <mergeCell ref="AX94:AX95"/>
    <mergeCell ref="AX111:AX113"/>
  </mergeCells>
  <printOptions/>
  <pageMargins left="0.25" right="0.25" top="0.45" bottom="0.3375" header="0.1375" footer="0.13125"/>
  <pageSetup fitToHeight="0" fitToWidth="1" horizontalDpi="600" verticalDpi="600" orientation="landscape" paperSize="8" scale="60" r:id="rId1"/>
  <headerFooter>
    <oddHeader>&amp;L&amp;"Times New Roman,Normál"&amp;12Gyógytornász szakirány&amp;C&amp;"Times New Roman,Normál"&amp;12Ápolás és betegellátás alapképzési szak
2014/2015. tanév&amp;R&amp;"Times New Roman,Normál"&amp;12I.-VIII. szemeszter
Nappali munkarend</oddHeader>
    <oddFooter>&amp;C&amp;P/&amp;N</oddFooter>
  </headerFooter>
  <rowBreaks count="1" manualBreakCount="1">
    <brk id="127" max="50" man="1"/>
  </rowBreaks>
  <ignoredErrors>
    <ignoredError sqref="J140:AR146 AI138:AS138" evalError="1"/>
    <ignoredError sqref="H160:I1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dolgozo</cp:lastModifiedBy>
  <cp:lastPrinted>2014-06-05T06:27:10Z</cp:lastPrinted>
  <dcterms:created xsi:type="dcterms:W3CDTF">2013-11-08T19:11:09Z</dcterms:created>
  <dcterms:modified xsi:type="dcterms:W3CDTF">2016-01-15T12:29:42Z</dcterms:modified>
  <cp:category/>
  <cp:version/>
  <cp:contentType/>
  <cp:contentStatus/>
</cp:coreProperties>
</file>