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60" windowWidth="19440" windowHeight="7590"/>
  </bookViews>
  <sheets>
    <sheet name="levelező" sheetId="1" r:id="rId1"/>
  </sheets>
  <calcPr calcId="162913"/>
</workbook>
</file>

<file path=xl/calcChain.xml><?xml version="1.0" encoding="utf-8"?>
<calcChain xmlns="http://schemas.openxmlformats.org/spreadsheetml/2006/main">
  <c r="E37" i="1" l="1"/>
  <c r="O18" i="1"/>
  <c r="J18" i="1"/>
  <c r="I29" i="1"/>
  <c r="B53" i="1" s="1"/>
  <c r="H29" i="1"/>
  <c r="C37" i="1"/>
  <c r="B37" i="1"/>
  <c r="B13" i="1"/>
  <c r="B20" i="1"/>
  <c r="G20" i="1"/>
  <c r="G29" i="1"/>
  <c r="J28" i="1"/>
  <c r="O8" i="1"/>
  <c r="O9" i="1"/>
  <c r="O10" i="1"/>
  <c r="O12" i="1"/>
  <c r="O25" i="1"/>
  <c r="O26" i="1"/>
  <c r="O28" i="1"/>
  <c r="O29" i="1"/>
  <c r="L37" i="1"/>
  <c r="F37" i="1"/>
  <c r="L22" i="1"/>
  <c r="L24" i="1"/>
  <c r="L25" i="1"/>
  <c r="K29" i="1"/>
  <c r="J26" i="1"/>
  <c r="J27" i="1"/>
  <c r="J22" i="1"/>
  <c r="J23" i="1"/>
  <c r="J24" i="1"/>
  <c r="J25" i="1"/>
  <c r="L15" i="1"/>
  <c r="L16" i="1"/>
  <c r="L17" i="1"/>
  <c r="L19" i="1"/>
  <c r="E12" i="1"/>
  <c r="E8" i="1"/>
  <c r="E9" i="1"/>
  <c r="E10" i="1"/>
  <c r="F13" i="1"/>
  <c r="K20" i="1"/>
  <c r="J19" i="1"/>
  <c r="J20" i="1" s="1"/>
  <c r="F20" i="1"/>
  <c r="E15" i="1"/>
  <c r="E16" i="1"/>
  <c r="E17" i="1"/>
  <c r="O17" i="1"/>
  <c r="O19" i="1"/>
  <c r="L10" i="1"/>
  <c r="L12" i="1"/>
  <c r="L8" i="1"/>
  <c r="L13" i="1"/>
  <c r="L20" i="1" l="1"/>
  <c r="O13" i="1"/>
  <c r="O38" i="1" s="1"/>
  <c r="B52" i="1"/>
  <c r="E20" i="1"/>
  <c r="J29" i="1"/>
  <c r="B51" i="1"/>
  <c r="B54" i="1" s="1"/>
  <c r="E13" i="1"/>
  <c r="L29" i="1"/>
  <c r="C51" i="1" l="1"/>
  <c r="C54" i="1" s="1"/>
  <c r="C53" i="1"/>
  <c r="C52" i="1"/>
</calcChain>
</file>

<file path=xl/sharedStrings.xml><?xml version="1.0" encoding="utf-8"?>
<sst xmlns="http://schemas.openxmlformats.org/spreadsheetml/2006/main" count="84" uniqueCount="53">
  <si>
    <t>PTE Egészségtudományi Kar</t>
  </si>
  <si>
    <t>Tantárgy</t>
  </si>
  <si>
    <t>I.</t>
  </si>
  <si>
    <t>II.</t>
  </si>
  <si>
    <t>Összes óra</t>
  </si>
  <si>
    <t>Követelmény</t>
  </si>
  <si>
    <t>Kredit</t>
  </si>
  <si>
    <t>E</t>
  </si>
  <si>
    <t>Gy</t>
  </si>
  <si>
    <t>Egy</t>
  </si>
  <si>
    <t>Koll.</t>
  </si>
  <si>
    <t>Gyak.</t>
  </si>
  <si>
    <t>Összesen</t>
  </si>
  <si>
    <t>szabadon választható tantárgyak</t>
  </si>
  <si>
    <t>Szakmai törzsanyag (16-20 kredit)</t>
  </si>
  <si>
    <t>szakmai törzsanyag</t>
  </si>
  <si>
    <t>differenciált szakmai ismeretek</t>
  </si>
  <si>
    <t>Differenciált szakmai ismeretek (22-26 kredit)</t>
  </si>
  <si>
    <t>Szabadon választható tantárgyak (min. 3 kredit)</t>
  </si>
  <si>
    <t>alapozó ismeretek</t>
  </si>
  <si>
    <t>Kr.</t>
  </si>
  <si>
    <t>Alapozó ismeretek (12-16 kredit)</t>
  </si>
  <si>
    <t>TGy</t>
  </si>
  <si>
    <t>TGy - Területi gyakorlat</t>
  </si>
  <si>
    <t>Elméleti óraszám</t>
  </si>
  <si>
    <t>Területi gyakorlati óraszám</t>
  </si>
  <si>
    <t>Gyakorlati óraszám</t>
  </si>
  <si>
    <t>E- Elmélet</t>
  </si>
  <si>
    <t>Gy - Gyakorlat</t>
  </si>
  <si>
    <r>
      <t xml:space="preserve">Anatómia I. </t>
    </r>
    <r>
      <rPr>
        <sz val="9"/>
        <rFont val="Times New Roman"/>
        <family val="1"/>
        <charset val="238"/>
      </rPr>
      <t xml:space="preserve">(ik: sportanatómia) </t>
    </r>
  </si>
  <si>
    <r>
      <t>Edzéselmélet - terhelésélettan I.</t>
    </r>
    <r>
      <rPr>
        <sz val="9"/>
        <rFont val="Times New Roman"/>
        <family val="1"/>
        <charset val="238"/>
      </rPr>
      <t xml:space="preserve"> (ik: sportélettan, mozgás, terhelésélettan)</t>
    </r>
  </si>
  <si>
    <t>Biofizikai, biomechanikai és egészségügyi műszaki ismeretek I.</t>
  </si>
  <si>
    <r>
      <t xml:space="preserve">Biológia I. </t>
    </r>
    <r>
      <rPr>
        <sz val="9"/>
        <rFont val="Times New Roman"/>
        <family val="1"/>
        <charset val="238"/>
      </rPr>
      <t xml:space="preserve">(ik: molekuláris biológia) </t>
    </r>
  </si>
  <si>
    <r>
      <t xml:space="preserve">Kémia, biokémia I. </t>
    </r>
    <r>
      <rPr>
        <sz val="9"/>
        <rFont val="Times New Roman"/>
        <family val="1"/>
        <charset val="238"/>
      </rPr>
      <t>(ik: bio- és élelmiszerkémia, sport specifikus étrend kiegészítők összetétele)</t>
    </r>
  </si>
  <si>
    <r>
      <t xml:space="preserve">Rekreáció I. </t>
    </r>
    <r>
      <rPr>
        <sz val="9"/>
        <rFont val="Times New Roman"/>
        <family val="1"/>
        <charset val="238"/>
      </rPr>
      <t xml:space="preserve">(ik: sportágismeret és rekreáció elmélet) </t>
    </r>
  </si>
  <si>
    <r>
      <t>Sporttáplálkozás I.</t>
    </r>
    <r>
      <rPr>
        <sz val="9"/>
        <rFont val="Times New Roman"/>
        <family val="1"/>
        <charset val="238"/>
      </rPr>
      <t xml:space="preserve"> (ik: sporttáplálkozás alapjai) </t>
    </r>
  </si>
  <si>
    <r>
      <t xml:space="preserve">Sporttáplálkozás II. </t>
    </r>
    <r>
      <rPr>
        <sz val="9"/>
        <rFont val="Times New Roman"/>
        <family val="1"/>
        <charset val="238"/>
      </rPr>
      <t>(ik: sport és folyadékfogyasztás)</t>
    </r>
  </si>
  <si>
    <r>
      <t xml:space="preserve">Sporttáplálkozás III.  </t>
    </r>
    <r>
      <rPr>
        <sz val="9"/>
        <rFont val="Times New Roman"/>
        <family val="1"/>
        <charset val="238"/>
      </rPr>
      <t>(ik: különböző korcsoportok sporttáplálkozása)</t>
    </r>
  </si>
  <si>
    <r>
      <rPr>
        <b/>
        <sz val="9"/>
        <rFont val="Times New Roman"/>
        <family val="1"/>
        <charset val="238"/>
      </rPr>
      <t>Sporttáplálkozás IV.</t>
    </r>
    <r>
      <rPr>
        <sz val="9"/>
        <rFont val="Times New Roman"/>
        <family val="1"/>
        <charset val="238"/>
      </rPr>
      <t xml:space="preserve"> (ik: funkcionális élelmiszerek és étrend-kiegészítők helye és szerepe a sporttáplálkozásban)</t>
    </r>
  </si>
  <si>
    <t>Egészségnevelés- egészségfejlesztés I.</t>
  </si>
  <si>
    <t>Sportpedagógia</t>
  </si>
  <si>
    <t>Sportpszichológia</t>
  </si>
  <si>
    <r>
      <t xml:space="preserve">Sportág specifikus táplálkozás </t>
    </r>
    <r>
      <rPr>
        <sz val="9"/>
        <rFont val="Times New Roman"/>
        <family val="1"/>
        <charset val="238"/>
      </rPr>
      <t>(ik: teljesítmény és versenysport)</t>
    </r>
  </si>
  <si>
    <r>
      <t>Sporttáplálkozás V.</t>
    </r>
    <r>
      <rPr>
        <sz val="9"/>
        <rFont val="Times New Roman"/>
        <family val="1"/>
        <charset val="238"/>
      </rPr>
      <t xml:space="preserve"> (ik: fogyatékkal élő sportolók táplálkozása)</t>
    </r>
  </si>
  <si>
    <r>
      <t xml:space="preserve">Étlaptervezés </t>
    </r>
    <r>
      <rPr>
        <sz val="9"/>
        <rFont val="Times New Roman"/>
        <family val="1"/>
        <charset val="238"/>
      </rPr>
      <t>(ik: étrend összeállítás sportolók számára)</t>
    </r>
  </si>
  <si>
    <t>Szakmai gyakorlat I.</t>
  </si>
  <si>
    <t>Sport és prevenció</t>
  </si>
  <si>
    <r>
      <t xml:space="preserve">Sport rehabilitáció I. </t>
    </r>
    <r>
      <rPr>
        <sz val="9"/>
        <rFont val="Times New Roman"/>
        <family val="1"/>
        <charset val="238"/>
      </rPr>
      <t>(ik: fizioterápia alapfogalma, részei, főbb területei-kezelések, sportspecifkius terápiák)</t>
    </r>
  </si>
  <si>
    <t>Relaxációs technikák</t>
  </si>
  <si>
    <r>
      <t xml:space="preserve">Mozgásprogram I. </t>
    </r>
    <r>
      <rPr>
        <sz val="9"/>
        <rFont val="Times New Roman"/>
        <family val="1"/>
        <charset val="238"/>
      </rPr>
      <t>(ik: sportágak és mozgásprogramok)</t>
    </r>
  </si>
  <si>
    <t>Prezentációs alapismeretek</t>
  </si>
  <si>
    <r>
      <t xml:space="preserve">Alkalmazott menedzsment I. </t>
    </r>
    <r>
      <rPr>
        <sz val="9"/>
        <rFont val="Times New Roman"/>
        <family val="1"/>
        <charset val="238"/>
      </rPr>
      <t>(ik: sportintézetek menedzsmentje</t>
    </r>
    <r>
      <rPr>
        <b/>
        <sz val="9"/>
        <rFont val="Times New Roman"/>
        <family val="1"/>
        <charset val="238"/>
      </rPr>
      <t>)</t>
    </r>
  </si>
  <si>
    <t>Sportdietetika szakirányú továbbképzési szak - LEVELEZŐ munkarend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</si>
</sst>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vertical="top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2" borderId="5" xfId="0" applyNumberFormat="1" applyFont="1" applyFill="1" applyBorder="1" applyAlignment="1" applyProtection="1">
      <alignment horizontal="right" vertical="center" wrapText="1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4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3" borderId="3" xfId="0" applyNumberFormat="1" applyFont="1" applyFill="1" applyBorder="1" applyAlignment="1" applyProtection="1">
      <alignment horizontal="center" vertical="center"/>
    </xf>
    <xf numFmtId="0" fontId="6" fillId="4" borderId="3" xfId="0" applyNumberFormat="1" applyFont="1" applyFill="1" applyBorder="1" applyAlignment="1" applyProtection="1">
      <alignment horizontal="left" vertical="top" wrapText="1"/>
    </xf>
    <xf numFmtId="0" fontId="6" fillId="5" borderId="3" xfId="0" applyNumberFormat="1" applyFont="1" applyFill="1" applyBorder="1" applyAlignment="1" applyProtection="1">
      <alignment horizontal="left" vertical="top" wrapText="1"/>
    </xf>
    <xf numFmtId="0" fontId="6" fillId="6" borderId="3" xfId="0" applyNumberFormat="1" applyFont="1" applyFill="1" applyBorder="1" applyAlignment="1" applyProtection="1">
      <alignment vertical="top" wrapText="1"/>
    </xf>
    <xf numFmtId="0" fontId="7" fillId="4" borderId="5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2" borderId="5" xfId="0" applyNumberFormat="1" applyFont="1" applyFill="1" applyBorder="1" applyAlignment="1" applyProtection="1">
      <alignment horizontal="right" vertical="center" wrapText="1"/>
    </xf>
    <xf numFmtId="0" fontId="7" fillId="2" borderId="2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center"/>
    </xf>
    <xf numFmtId="0" fontId="7" fillId="5" borderId="5" xfId="0" applyNumberFormat="1" applyFont="1" applyFill="1" applyBorder="1" applyAlignment="1" applyProtection="1">
      <alignment horizontal="left" vertical="center" wrapText="1"/>
    </xf>
    <xf numFmtId="0" fontId="7" fillId="6" borderId="5" xfId="0" applyNumberFormat="1" applyFont="1" applyFill="1" applyBorder="1" applyAlignment="1" applyProtection="1">
      <alignment horizontal="left" vertical="center" wrapText="1"/>
    </xf>
    <xf numFmtId="0" fontId="8" fillId="0" borderId="3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vertical="top"/>
    </xf>
    <xf numFmtId="0" fontId="7" fillId="7" borderId="5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right" vertical="top"/>
    </xf>
    <xf numFmtId="164" fontId="6" fillId="0" borderId="3" xfId="1" applyNumberFormat="1" applyFont="1" applyFill="1" applyBorder="1" applyAlignment="1" applyProtection="1">
      <alignment horizontal="center" vertical="center"/>
    </xf>
    <xf numFmtId="164" fontId="6" fillId="0" borderId="3" xfId="0" applyNumberFormat="1" applyFont="1" applyFill="1" applyBorder="1" applyAlignment="1" applyProtection="1">
      <alignment horizontal="center" vertical="center"/>
    </xf>
    <xf numFmtId="0" fontId="8" fillId="5" borderId="5" xfId="0" applyNumberFormat="1" applyFont="1" applyFill="1" applyBorder="1" applyAlignment="1" applyProtection="1">
      <alignment horizontal="left" vertical="distributed"/>
    </xf>
    <xf numFmtId="0" fontId="6" fillId="7" borderId="3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vertical="top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6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Alignment="1">
      <alignment horizontal="center" vertical="top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</cellXfs>
  <cellStyles count="2">
    <cellStyle name="Normál" xfId="0" builtinId="0"/>
    <cellStyle name="Százalék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tabSelected="1" zoomScaleNormal="100" workbookViewId="0">
      <selection sqref="A1:O1"/>
    </sheetView>
  </sheetViews>
  <sheetFormatPr defaultRowHeight="15.75" x14ac:dyDescent="0.2"/>
  <cols>
    <col min="1" max="1" width="52.42578125" style="1" customWidth="1"/>
    <col min="2" max="2" width="4.42578125" style="2" bestFit="1" customWidth="1"/>
    <col min="3" max="3" width="8.42578125" style="2" bestFit="1" customWidth="1"/>
    <col min="4" max="4" width="6.5703125" style="2" customWidth="1"/>
    <col min="5" max="6" width="5.5703125" style="2" customWidth="1"/>
    <col min="7" max="8" width="3.85546875" style="2" customWidth="1"/>
    <col min="9" max="9" width="5.28515625" style="2" bestFit="1" customWidth="1"/>
    <col min="10" max="11" width="4.85546875" style="2" customWidth="1"/>
    <col min="12" max="12" width="9.28515625" style="2" customWidth="1"/>
    <col min="13" max="14" width="7.28515625" style="2" customWidth="1"/>
    <col min="15" max="15" width="7.140625" style="8" bestFit="1" customWidth="1"/>
    <col min="16" max="16" width="11.28515625" style="2" bestFit="1" customWidth="1"/>
    <col min="17" max="17" width="10.85546875" style="2" customWidth="1"/>
    <col min="18" max="16384" width="9.140625" style="2"/>
  </cols>
  <sheetData>
    <row r="1" spans="1:16" x14ac:dyDescent="0.2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1"/>
    </row>
    <row r="2" spans="1:16" x14ac:dyDescent="0.2">
      <c r="A2" s="51" t="s">
        <v>52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1"/>
    </row>
    <row r="3" spans="1:16" x14ac:dyDescent="0.2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5" spans="1:16" ht="34.5" customHeight="1" x14ac:dyDescent="0.2">
      <c r="A5" s="58" t="s">
        <v>1</v>
      </c>
      <c r="B5" s="56" t="s">
        <v>2</v>
      </c>
      <c r="C5" s="55"/>
      <c r="D5" s="55"/>
      <c r="E5" s="55"/>
      <c r="F5" s="57"/>
      <c r="G5" s="59" t="s">
        <v>3</v>
      </c>
      <c r="H5" s="55"/>
      <c r="I5" s="55"/>
      <c r="J5" s="55"/>
      <c r="K5" s="3"/>
      <c r="L5" s="54" t="s">
        <v>4</v>
      </c>
      <c r="M5" s="55" t="s">
        <v>5</v>
      </c>
      <c r="N5" s="55"/>
      <c r="O5" s="55" t="s">
        <v>6</v>
      </c>
    </row>
    <row r="6" spans="1:16" ht="20.100000000000001" customHeight="1" x14ac:dyDescent="0.2">
      <c r="A6" s="58"/>
      <c r="B6" s="4" t="s">
        <v>7</v>
      </c>
      <c r="C6" s="5" t="s">
        <v>8</v>
      </c>
      <c r="D6" s="5" t="s">
        <v>22</v>
      </c>
      <c r="E6" s="5" t="s">
        <v>9</v>
      </c>
      <c r="F6" s="3" t="s">
        <v>20</v>
      </c>
      <c r="G6" s="6" t="s">
        <v>7</v>
      </c>
      <c r="H6" s="5" t="s">
        <v>8</v>
      </c>
      <c r="I6" s="5" t="s">
        <v>22</v>
      </c>
      <c r="J6" s="5" t="s">
        <v>9</v>
      </c>
      <c r="K6" s="3" t="s">
        <v>20</v>
      </c>
      <c r="L6" s="54"/>
      <c r="M6" s="5" t="s">
        <v>10</v>
      </c>
      <c r="N6" s="5" t="s">
        <v>11</v>
      </c>
      <c r="O6" s="55"/>
    </row>
    <row r="7" spans="1:16" ht="20.100000000000001" customHeight="1" x14ac:dyDescent="0.2">
      <c r="A7" s="53" t="s">
        <v>21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</row>
    <row r="8" spans="1:16" ht="24.95" customHeight="1" x14ac:dyDescent="0.2">
      <c r="A8" s="26" t="s">
        <v>29</v>
      </c>
      <c r="B8" s="27">
        <v>6</v>
      </c>
      <c r="C8" s="28"/>
      <c r="D8" s="28"/>
      <c r="E8" s="28">
        <f>(F8*30)-(B8+C8)</f>
        <v>84</v>
      </c>
      <c r="F8" s="29">
        <v>3</v>
      </c>
      <c r="G8" s="30"/>
      <c r="H8" s="28"/>
      <c r="I8" s="28"/>
      <c r="J8" s="28"/>
      <c r="K8" s="29"/>
      <c r="L8" s="30">
        <f>B8+C8+G8+H8</f>
        <v>6</v>
      </c>
      <c r="M8" s="28" t="s">
        <v>2</v>
      </c>
      <c r="N8" s="28"/>
      <c r="O8" s="28">
        <f>F8</f>
        <v>3</v>
      </c>
    </row>
    <row r="9" spans="1:16" ht="24.95" customHeight="1" x14ac:dyDescent="0.2">
      <c r="A9" s="26" t="s">
        <v>30</v>
      </c>
      <c r="B9" s="27">
        <v>6</v>
      </c>
      <c r="C9" s="28"/>
      <c r="D9" s="28"/>
      <c r="E9" s="28">
        <f>(F9*30)-(B9+C9)</f>
        <v>84</v>
      </c>
      <c r="F9" s="29">
        <v>3</v>
      </c>
      <c r="G9" s="30"/>
      <c r="H9" s="28"/>
      <c r="I9" s="28"/>
      <c r="J9" s="28"/>
      <c r="K9" s="29"/>
      <c r="L9" s="30">
        <v>6</v>
      </c>
      <c r="M9" s="28" t="s">
        <v>2</v>
      </c>
      <c r="N9" s="28"/>
      <c r="O9" s="28">
        <f>F9</f>
        <v>3</v>
      </c>
    </row>
    <row r="10" spans="1:16" ht="24.95" customHeight="1" x14ac:dyDescent="0.2">
      <c r="A10" s="26" t="s">
        <v>31</v>
      </c>
      <c r="B10" s="27">
        <v>6</v>
      </c>
      <c r="C10" s="28"/>
      <c r="D10" s="28"/>
      <c r="E10" s="28">
        <f>(F10*30)-(B10+C10)</f>
        <v>84</v>
      </c>
      <c r="F10" s="29">
        <v>3</v>
      </c>
      <c r="G10" s="30"/>
      <c r="H10" s="28"/>
      <c r="I10" s="28"/>
      <c r="J10" s="28"/>
      <c r="K10" s="29"/>
      <c r="L10" s="30">
        <f>B10+C10+G10+H10</f>
        <v>6</v>
      </c>
      <c r="M10" s="28" t="s">
        <v>2</v>
      </c>
      <c r="N10" s="28"/>
      <c r="O10" s="28">
        <f>F10+K10</f>
        <v>3</v>
      </c>
    </row>
    <row r="11" spans="1:16" ht="24.95" customHeight="1" x14ac:dyDescent="0.2">
      <c r="A11" s="26" t="s">
        <v>32</v>
      </c>
      <c r="B11" s="27">
        <v>6</v>
      </c>
      <c r="C11" s="28"/>
      <c r="D11" s="28"/>
      <c r="E11" s="28">
        <v>84</v>
      </c>
      <c r="F11" s="29">
        <v>3</v>
      </c>
      <c r="G11" s="30"/>
      <c r="H11" s="28"/>
      <c r="I11" s="28"/>
      <c r="J11" s="28"/>
      <c r="K11" s="29"/>
      <c r="L11" s="30">
        <v>6</v>
      </c>
      <c r="M11" s="28" t="s">
        <v>2</v>
      </c>
      <c r="N11" s="28"/>
      <c r="O11" s="28">
        <v>3</v>
      </c>
    </row>
    <row r="12" spans="1:16" ht="24.95" customHeight="1" x14ac:dyDescent="0.2">
      <c r="A12" s="26" t="s">
        <v>33</v>
      </c>
      <c r="B12" s="27">
        <v>6</v>
      </c>
      <c r="C12" s="28"/>
      <c r="D12" s="28"/>
      <c r="E12" s="28">
        <f>(F12*30)-(B12+C12)</f>
        <v>84</v>
      </c>
      <c r="F12" s="29">
        <v>3</v>
      </c>
      <c r="G12" s="30"/>
      <c r="H12" s="28"/>
      <c r="I12" s="28"/>
      <c r="J12" s="28"/>
      <c r="K12" s="29"/>
      <c r="L12" s="30">
        <f>B12+C12+G12+H12</f>
        <v>6</v>
      </c>
      <c r="M12" s="28" t="s">
        <v>2</v>
      </c>
      <c r="N12" s="28"/>
      <c r="O12" s="28">
        <f>F12</f>
        <v>3</v>
      </c>
    </row>
    <row r="13" spans="1:16" ht="20.100000000000001" customHeight="1" x14ac:dyDescent="0.2">
      <c r="A13" s="31" t="s">
        <v>12</v>
      </c>
      <c r="B13" s="32">
        <f>SUM(B8:B12)</f>
        <v>30</v>
      </c>
      <c r="C13" s="33"/>
      <c r="D13" s="33"/>
      <c r="E13" s="33">
        <f>SUM(E8:E12)</f>
        <v>420</v>
      </c>
      <c r="F13" s="34">
        <f>SUM(F8:F12)</f>
        <v>15</v>
      </c>
      <c r="G13" s="35"/>
      <c r="H13" s="33"/>
      <c r="I13" s="33"/>
      <c r="J13" s="33"/>
      <c r="K13" s="34"/>
      <c r="L13" s="35">
        <f>B13+C13+G13+H13</f>
        <v>30</v>
      </c>
      <c r="M13" s="33"/>
      <c r="N13" s="33"/>
      <c r="O13" s="33">
        <f>SUM(O8:O12)</f>
        <v>15</v>
      </c>
    </row>
    <row r="14" spans="1:16" ht="20.100000000000001" customHeight="1" x14ac:dyDescent="0.2">
      <c r="A14" s="53" t="s">
        <v>14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</row>
    <row r="15" spans="1:16" ht="24.95" customHeight="1" x14ac:dyDescent="0.2">
      <c r="A15" s="36" t="s">
        <v>34</v>
      </c>
      <c r="B15" s="27">
        <v>6</v>
      </c>
      <c r="C15" s="28"/>
      <c r="D15" s="28"/>
      <c r="E15" s="28">
        <f>(F15*30)-(B15+C15)</f>
        <v>84</v>
      </c>
      <c r="F15" s="29">
        <v>3</v>
      </c>
      <c r="G15" s="30"/>
      <c r="H15" s="28"/>
      <c r="I15" s="28"/>
      <c r="J15" s="28"/>
      <c r="K15" s="29"/>
      <c r="L15" s="30">
        <f>B15+C15+G15+H15</f>
        <v>6</v>
      </c>
      <c r="M15" s="28" t="s">
        <v>2</v>
      </c>
      <c r="N15" s="28"/>
      <c r="O15" s="28">
        <v>3</v>
      </c>
    </row>
    <row r="16" spans="1:16" ht="24.95" customHeight="1" x14ac:dyDescent="0.2">
      <c r="A16" s="36" t="s">
        <v>35</v>
      </c>
      <c r="B16" s="27">
        <v>8</v>
      </c>
      <c r="C16" s="28"/>
      <c r="D16" s="28"/>
      <c r="E16" s="28">
        <f>(F16*30)-(B16+C16)</f>
        <v>112</v>
      </c>
      <c r="F16" s="29">
        <v>4</v>
      </c>
      <c r="G16" s="30"/>
      <c r="H16" s="28"/>
      <c r="I16" s="28"/>
      <c r="J16" s="28"/>
      <c r="K16" s="29"/>
      <c r="L16" s="30">
        <f>B16+C16+G16+H16</f>
        <v>8</v>
      </c>
      <c r="M16" s="28" t="s">
        <v>2</v>
      </c>
      <c r="N16" s="28"/>
      <c r="O16" s="28">
        <v>4</v>
      </c>
    </row>
    <row r="17" spans="1:15" ht="24.95" customHeight="1" x14ac:dyDescent="0.2">
      <c r="A17" s="36" t="s">
        <v>36</v>
      </c>
      <c r="B17" s="27">
        <v>6</v>
      </c>
      <c r="C17" s="28"/>
      <c r="D17" s="28"/>
      <c r="E17" s="28">
        <f>(F17*30)-(B17+C17)</f>
        <v>84</v>
      </c>
      <c r="F17" s="29">
        <v>3</v>
      </c>
      <c r="G17" s="30"/>
      <c r="H17" s="28"/>
      <c r="I17" s="28"/>
      <c r="J17" s="28"/>
      <c r="K17" s="29"/>
      <c r="L17" s="30">
        <f>B17+C17+G17+H17</f>
        <v>6</v>
      </c>
      <c r="M17" s="28"/>
      <c r="N17" s="28" t="s">
        <v>2</v>
      </c>
      <c r="O17" s="28">
        <f>F17+K17</f>
        <v>3</v>
      </c>
    </row>
    <row r="18" spans="1:15" ht="24.95" customHeight="1" x14ac:dyDescent="0.2">
      <c r="A18" s="36" t="s">
        <v>37</v>
      </c>
      <c r="B18" s="27"/>
      <c r="C18" s="28"/>
      <c r="D18" s="28"/>
      <c r="E18" s="28"/>
      <c r="F18" s="29"/>
      <c r="G18" s="30">
        <v>6</v>
      </c>
      <c r="H18" s="28"/>
      <c r="I18" s="28"/>
      <c r="J18" s="28">
        <f>(K18*30)-(G18+H18)</f>
        <v>114</v>
      </c>
      <c r="K18" s="29">
        <v>4</v>
      </c>
      <c r="L18" s="30">
        <v>12</v>
      </c>
      <c r="M18" s="28"/>
      <c r="N18" s="28" t="s">
        <v>3</v>
      </c>
      <c r="O18" s="28">
        <f>K18</f>
        <v>4</v>
      </c>
    </row>
    <row r="19" spans="1:15" ht="24.95" customHeight="1" x14ac:dyDescent="0.2">
      <c r="A19" s="44" t="s">
        <v>38</v>
      </c>
      <c r="B19" s="27"/>
      <c r="C19" s="28"/>
      <c r="D19" s="28"/>
      <c r="E19" s="28"/>
      <c r="F19" s="29"/>
      <c r="G19" s="30">
        <v>6</v>
      </c>
      <c r="H19" s="28"/>
      <c r="I19" s="28"/>
      <c r="J19" s="28">
        <f>(K19*30)-(G19+H19)</f>
        <v>84</v>
      </c>
      <c r="K19" s="29">
        <v>3</v>
      </c>
      <c r="L19" s="30">
        <f>B19+C19+G19+H19</f>
        <v>6</v>
      </c>
      <c r="M19" s="28"/>
      <c r="N19" s="28" t="s">
        <v>3</v>
      </c>
      <c r="O19" s="28">
        <f>F19+K19</f>
        <v>3</v>
      </c>
    </row>
    <row r="20" spans="1:15" ht="20.100000000000001" customHeight="1" x14ac:dyDescent="0.2">
      <c r="A20" s="31" t="s">
        <v>12</v>
      </c>
      <c r="B20" s="32">
        <f>SUM(B15:B19)</f>
        <v>20</v>
      </c>
      <c r="C20" s="33"/>
      <c r="D20" s="33"/>
      <c r="E20" s="33">
        <f>SUM(E15:E19)</f>
        <v>280</v>
      </c>
      <c r="F20" s="34">
        <f>SUM(F15:F19)</f>
        <v>10</v>
      </c>
      <c r="G20" s="35">
        <f>SUM(G15:G19)</f>
        <v>12</v>
      </c>
      <c r="H20" s="33"/>
      <c r="I20" s="33"/>
      <c r="J20" s="33">
        <f>SUM(J15:J19)</f>
        <v>198</v>
      </c>
      <c r="K20" s="34">
        <f>SUM(K15:K19)</f>
        <v>7</v>
      </c>
      <c r="L20" s="35">
        <f>SUM(L15:L19)</f>
        <v>38</v>
      </c>
      <c r="M20" s="33"/>
      <c r="N20" s="33"/>
      <c r="O20" s="33">
        <v>17</v>
      </c>
    </row>
    <row r="21" spans="1:15" ht="20.100000000000001" customHeight="1" x14ac:dyDescent="0.2">
      <c r="A21" s="48" t="s">
        <v>17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50"/>
    </row>
    <row r="22" spans="1:15" ht="24.95" customHeight="1" x14ac:dyDescent="0.2">
      <c r="A22" s="37" t="s">
        <v>39</v>
      </c>
      <c r="B22" s="27"/>
      <c r="C22" s="28"/>
      <c r="D22" s="28"/>
      <c r="E22" s="38"/>
      <c r="F22" s="39"/>
      <c r="G22" s="30">
        <v>6</v>
      </c>
      <c r="H22" s="28"/>
      <c r="I22" s="28"/>
      <c r="J22" s="28">
        <f t="shared" ref="J22:J27" si="0">(K22*30)-(G22+H22)</f>
        <v>84</v>
      </c>
      <c r="K22" s="29">
        <v>3</v>
      </c>
      <c r="L22" s="30">
        <f>G22+H22</f>
        <v>6</v>
      </c>
      <c r="M22" s="28" t="s">
        <v>3</v>
      </c>
      <c r="N22" s="28"/>
      <c r="O22" s="28">
        <v>3</v>
      </c>
    </row>
    <row r="23" spans="1:15" ht="24.95" customHeight="1" x14ac:dyDescent="0.2">
      <c r="A23" s="37" t="s">
        <v>40</v>
      </c>
      <c r="B23" s="27"/>
      <c r="C23" s="28"/>
      <c r="D23" s="28"/>
      <c r="E23" s="38"/>
      <c r="F23" s="39"/>
      <c r="G23" s="30">
        <v>6</v>
      </c>
      <c r="H23" s="28"/>
      <c r="I23" s="28"/>
      <c r="J23" s="28">
        <f t="shared" si="0"/>
        <v>84</v>
      </c>
      <c r="K23" s="29">
        <v>3</v>
      </c>
      <c r="L23" s="30">
        <v>6</v>
      </c>
      <c r="M23" s="28"/>
      <c r="N23" s="28" t="s">
        <v>3</v>
      </c>
      <c r="O23" s="28">
        <v>3</v>
      </c>
    </row>
    <row r="24" spans="1:15" ht="24.95" customHeight="1" x14ac:dyDescent="0.2">
      <c r="A24" s="37" t="s">
        <v>41</v>
      </c>
      <c r="B24" s="27"/>
      <c r="C24" s="28"/>
      <c r="D24" s="28"/>
      <c r="E24" s="28"/>
      <c r="F24" s="29"/>
      <c r="G24" s="30">
        <v>6</v>
      </c>
      <c r="H24" s="28"/>
      <c r="I24" s="28"/>
      <c r="J24" s="28">
        <f t="shared" si="0"/>
        <v>84</v>
      </c>
      <c r="K24" s="29">
        <v>3</v>
      </c>
      <c r="L24" s="30">
        <f>B24+C24+G24+H24</f>
        <v>6</v>
      </c>
      <c r="M24" s="28" t="s">
        <v>3</v>
      </c>
      <c r="N24" s="28"/>
      <c r="O24" s="28">
        <v>3</v>
      </c>
    </row>
    <row r="25" spans="1:15" ht="24.95" customHeight="1" x14ac:dyDescent="0.2">
      <c r="A25" s="37" t="s">
        <v>42</v>
      </c>
      <c r="B25" s="27"/>
      <c r="C25" s="28"/>
      <c r="D25" s="28"/>
      <c r="E25" s="38"/>
      <c r="F25" s="39"/>
      <c r="G25" s="30">
        <v>6</v>
      </c>
      <c r="H25" s="28"/>
      <c r="I25" s="28"/>
      <c r="J25" s="28">
        <f t="shared" si="0"/>
        <v>84</v>
      </c>
      <c r="K25" s="29">
        <v>3</v>
      </c>
      <c r="L25" s="30">
        <f>G25+H25</f>
        <v>6</v>
      </c>
      <c r="M25" s="28" t="s">
        <v>3</v>
      </c>
      <c r="N25" s="28"/>
      <c r="O25" s="28">
        <f>K25</f>
        <v>3</v>
      </c>
    </row>
    <row r="26" spans="1:15" ht="24.95" customHeight="1" x14ac:dyDescent="0.2">
      <c r="A26" s="37" t="s">
        <v>43</v>
      </c>
      <c r="B26" s="27"/>
      <c r="C26" s="28"/>
      <c r="D26" s="28"/>
      <c r="E26" s="38"/>
      <c r="F26" s="39"/>
      <c r="G26" s="30">
        <v>6</v>
      </c>
      <c r="H26" s="28"/>
      <c r="I26" s="28"/>
      <c r="J26" s="28">
        <f t="shared" si="0"/>
        <v>84</v>
      </c>
      <c r="K26" s="29">
        <v>3</v>
      </c>
      <c r="L26" s="30">
        <v>6</v>
      </c>
      <c r="M26" s="28"/>
      <c r="N26" s="28" t="s">
        <v>3</v>
      </c>
      <c r="O26" s="28">
        <f>K26</f>
        <v>3</v>
      </c>
    </row>
    <row r="27" spans="1:15" ht="24.95" customHeight="1" x14ac:dyDescent="0.2">
      <c r="A27" s="37" t="s">
        <v>44</v>
      </c>
      <c r="B27" s="27"/>
      <c r="C27" s="28"/>
      <c r="D27" s="28"/>
      <c r="E27" s="38"/>
      <c r="F27" s="39"/>
      <c r="G27" s="30"/>
      <c r="H27" s="28">
        <v>8</v>
      </c>
      <c r="I27" s="28"/>
      <c r="J27" s="28">
        <f t="shared" si="0"/>
        <v>82</v>
      </c>
      <c r="K27" s="29">
        <v>3</v>
      </c>
      <c r="L27" s="30">
        <v>8</v>
      </c>
      <c r="M27" s="28"/>
      <c r="N27" s="28" t="s">
        <v>3</v>
      </c>
      <c r="O27" s="28">
        <v>3</v>
      </c>
    </row>
    <row r="28" spans="1:15" ht="24.95" customHeight="1" x14ac:dyDescent="0.2">
      <c r="A28" s="37" t="s">
        <v>45</v>
      </c>
      <c r="B28" s="27"/>
      <c r="C28" s="28"/>
      <c r="D28" s="28"/>
      <c r="E28" s="28"/>
      <c r="F28" s="29"/>
      <c r="G28" s="30"/>
      <c r="H28" s="28"/>
      <c r="I28" s="28">
        <v>80</v>
      </c>
      <c r="J28" s="28">
        <f>(K28*30)-(G28+H28+I28)</f>
        <v>40</v>
      </c>
      <c r="K28" s="29">
        <v>4</v>
      </c>
      <c r="L28" s="30">
        <v>50</v>
      </c>
      <c r="M28" s="28"/>
      <c r="N28" s="28"/>
      <c r="O28" s="28">
        <f>K28</f>
        <v>4</v>
      </c>
    </row>
    <row r="29" spans="1:15" ht="20.100000000000001" customHeight="1" x14ac:dyDescent="0.2">
      <c r="A29" s="14" t="s">
        <v>12</v>
      </c>
      <c r="B29" s="15"/>
      <c r="C29" s="16"/>
      <c r="D29" s="16"/>
      <c r="E29" s="16"/>
      <c r="F29" s="17"/>
      <c r="G29" s="18">
        <f t="shared" ref="G29:L29" si="1">SUM(G22:G28)</f>
        <v>30</v>
      </c>
      <c r="H29" s="16">
        <f t="shared" si="1"/>
        <v>8</v>
      </c>
      <c r="I29" s="16">
        <f t="shared" si="1"/>
        <v>80</v>
      </c>
      <c r="J29" s="16">
        <f t="shared" si="1"/>
        <v>542</v>
      </c>
      <c r="K29" s="17">
        <f t="shared" si="1"/>
        <v>22</v>
      </c>
      <c r="L29" s="18">
        <f t="shared" si="1"/>
        <v>88</v>
      </c>
      <c r="M29" s="16"/>
      <c r="N29" s="16"/>
      <c r="O29" s="16">
        <f>SUM(O22:O28)</f>
        <v>22</v>
      </c>
    </row>
    <row r="30" spans="1:15" ht="20.100000000000001" customHeight="1" x14ac:dyDescent="0.2">
      <c r="A30" s="47" t="s">
        <v>18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5" ht="24.95" customHeight="1" x14ac:dyDescent="0.2">
      <c r="A31" s="40" t="s">
        <v>46</v>
      </c>
      <c r="B31" s="10">
        <v>6</v>
      </c>
      <c r="C31" s="11"/>
      <c r="D31" s="11"/>
      <c r="E31" s="11">
        <v>54</v>
      </c>
      <c r="F31" s="12">
        <v>1</v>
      </c>
      <c r="G31" s="13"/>
      <c r="H31" s="11"/>
      <c r="I31" s="11"/>
      <c r="J31" s="11"/>
      <c r="K31" s="12"/>
      <c r="L31" s="13">
        <v>6</v>
      </c>
      <c r="M31" s="11"/>
      <c r="N31" s="11" t="s">
        <v>2</v>
      </c>
      <c r="O31" s="11">
        <v>1</v>
      </c>
    </row>
    <row r="32" spans="1:15" ht="24.95" customHeight="1" x14ac:dyDescent="0.2">
      <c r="A32" s="40" t="s">
        <v>47</v>
      </c>
      <c r="B32" s="10"/>
      <c r="C32" s="11">
        <v>6</v>
      </c>
      <c r="D32" s="11"/>
      <c r="E32" s="11">
        <v>54</v>
      </c>
      <c r="F32" s="12">
        <v>1</v>
      </c>
      <c r="G32" s="13"/>
      <c r="H32" s="11"/>
      <c r="I32" s="11"/>
      <c r="J32" s="11"/>
      <c r="K32" s="12"/>
      <c r="L32" s="13">
        <v>6</v>
      </c>
      <c r="M32" s="11"/>
      <c r="N32" s="11" t="s">
        <v>2</v>
      </c>
      <c r="O32" s="11">
        <v>1</v>
      </c>
    </row>
    <row r="33" spans="1:15" ht="24.95" customHeight="1" x14ac:dyDescent="0.2">
      <c r="A33" s="40" t="s">
        <v>48</v>
      </c>
      <c r="B33" s="10"/>
      <c r="C33" s="11">
        <v>6</v>
      </c>
      <c r="D33" s="11"/>
      <c r="E33" s="11">
        <v>54</v>
      </c>
      <c r="F33" s="12">
        <v>1</v>
      </c>
      <c r="G33" s="13"/>
      <c r="H33" s="11"/>
      <c r="I33" s="11"/>
      <c r="J33" s="11"/>
      <c r="K33" s="12"/>
      <c r="L33" s="13">
        <v>6</v>
      </c>
      <c r="M33" s="11"/>
      <c r="N33" s="11" t="s">
        <v>2</v>
      </c>
      <c r="O33" s="11">
        <v>1</v>
      </c>
    </row>
    <row r="34" spans="1:15" ht="24.95" customHeight="1" x14ac:dyDescent="0.2">
      <c r="A34" s="40" t="s">
        <v>49</v>
      </c>
      <c r="B34" s="10"/>
      <c r="C34" s="11">
        <v>6</v>
      </c>
      <c r="D34" s="11"/>
      <c r="E34" s="11">
        <v>54</v>
      </c>
      <c r="F34" s="12">
        <v>1</v>
      </c>
      <c r="G34" s="13"/>
      <c r="H34" s="11"/>
      <c r="I34" s="11"/>
      <c r="J34" s="11"/>
      <c r="K34" s="12"/>
      <c r="L34" s="13">
        <v>6</v>
      </c>
      <c r="M34" s="11"/>
      <c r="N34" s="11" t="s">
        <v>2</v>
      </c>
      <c r="O34" s="11">
        <v>1</v>
      </c>
    </row>
    <row r="35" spans="1:15" ht="24.95" customHeight="1" x14ac:dyDescent="0.2">
      <c r="A35" s="40" t="s">
        <v>50</v>
      </c>
      <c r="B35" s="10"/>
      <c r="C35" s="11">
        <v>6</v>
      </c>
      <c r="D35" s="11"/>
      <c r="E35" s="11">
        <v>54</v>
      </c>
      <c r="F35" s="12">
        <v>1</v>
      </c>
      <c r="G35" s="13"/>
      <c r="H35" s="11"/>
      <c r="I35" s="11"/>
      <c r="J35" s="11"/>
      <c r="K35" s="12"/>
      <c r="L35" s="13">
        <v>6</v>
      </c>
      <c r="M35" s="11"/>
      <c r="N35" s="11" t="s">
        <v>2</v>
      </c>
      <c r="O35" s="11">
        <v>1</v>
      </c>
    </row>
    <row r="36" spans="1:15" ht="24.95" customHeight="1" x14ac:dyDescent="0.2">
      <c r="A36" s="40" t="s">
        <v>51</v>
      </c>
      <c r="B36" s="10">
        <v>6</v>
      </c>
      <c r="C36" s="11"/>
      <c r="D36" s="11"/>
      <c r="E36" s="11">
        <v>54</v>
      </c>
      <c r="F36" s="12">
        <v>1</v>
      </c>
      <c r="G36" s="13"/>
      <c r="H36" s="11"/>
      <c r="I36" s="11"/>
      <c r="J36" s="11"/>
      <c r="K36" s="12"/>
      <c r="L36" s="13">
        <v>6</v>
      </c>
      <c r="M36" s="11"/>
      <c r="N36" s="11" t="s">
        <v>2</v>
      </c>
      <c r="O36" s="11">
        <v>1</v>
      </c>
    </row>
    <row r="37" spans="1:15" ht="20.100000000000001" customHeight="1" x14ac:dyDescent="0.2">
      <c r="A37" s="14" t="s">
        <v>12</v>
      </c>
      <c r="B37" s="15">
        <f>SUM(B31)</f>
        <v>6</v>
      </c>
      <c r="C37" s="16">
        <f>SUM(C31:C36)</f>
        <v>24</v>
      </c>
      <c r="D37" s="16"/>
      <c r="E37" s="16">
        <f>SUM(E31:E36)</f>
        <v>324</v>
      </c>
      <c r="F37" s="17">
        <f>SUM(F31:F36)</f>
        <v>6</v>
      </c>
      <c r="G37" s="18"/>
      <c r="H37" s="16"/>
      <c r="I37" s="16"/>
      <c r="J37" s="16"/>
      <c r="K37" s="17"/>
      <c r="L37" s="18">
        <f>SUM(L31:L36)</f>
        <v>36</v>
      </c>
      <c r="M37" s="16"/>
      <c r="N37" s="16"/>
      <c r="O37" s="16">
        <v>6</v>
      </c>
    </row>
    <row r="38" spans="1:15" x14ac:dyDescent="0.2">
      <c r="A38" s="19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1"/>
      <c r="N38" s="21"/>
      <c r="O38" s="22">
        <f>O13+O20+O29+O37</f>
        <v>60</v>
      </c>
    </row>
    <row r="39" spans="1:15" x14ac:dyDescent="0.2">
      <c r="A39" s="23" t="s">
        <v>19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1"/>
      <c r="N39" s="21"/>
      <c r="O39" s="20"/>
    </row>
    <row r="40" spans="1:15" x14ac:dyDescent="0.2">
      <c r="A40" s="24" t="s">
        <v>15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1"/>
      <c r="N40" s="21"/>
      <c r="O40" s="20"/>
    </row>
    <row r="41" spans="1:15" x14ac:dyDescent="0.2">
      <c r="A41" s="25" t="s">
        <v>16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1"/>
      <c r="N41" s="21"/>
      <c r="O41" s="20"/>
    </row>
    <row r="42" spans="1:15" x14ac:dyDescent="0.2">
      <c r="A42" s="45" t="s">
        <v>13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1"/>
      <c r="N42" s="21"/>
      <c r="O42" s="20"/>
    </row>
    <row r="43" spans="1:15" x14ac:dyDescent="0.2">
      <c r="O43" s="7"/>
    </row>
    <row r="44" spans="1:15" x14ac:dyDescent="0.2">
      <c r="O44" s="46"/>
    </row>
    <row r="45" spans="1:15" x14ac:dyDescent="0.2">
      <c r="O45" s="46"/>
    </row>
    <row r="46" spans="1:15" x14ac:dyDescent="0.2">
      <c r="O46" s="46"/>
    </row>
    <row r="47" spans="1:15" x14ac:dyDescent="0.2">
      <c r="A47" s="9" t="s">
        <v>27</v>
      </c>
    </row>
    <row r="48" spans="1:15" x14ac:dyDescent="0.2">
      <c r="A48" s="9" t="s">
        <v>28</v>
      </c>
    </row>
    <row r="49" spans="1:15" x14ac:dyDescent="0.2">
      <c r="A49" s="9" t="s">
        <v>23</v>
      </c>
    </row>
    <row r="50" spans="1:15" x14ac:dyDescent="0.2">
      <c r="E50" s="8"/>
      <c r="J50" s="8"/>
      <c r="O50" s="2"/>
    </row>
    <row r="51" spans="1:15" x14ac:dyDescent="0.2">
      <c r="A51" s="41" t="s">
        <v>24</v>
      </c>
      <c r="B51" s="11">
        <f>B13+B20+G13+G20+G29+B37+G37</f>
        <v>98</v>
      </c>
      <c r="C51" s="42">
        <f>B51/$B$54</f>
        <v>0.46666666666666667</v>
      </c>
    </row>
    <row r="52" spans="1:15" x14ac:dyDescent="0.2">
      <c r="A52" s="41" t="s">
        <v>26</v>
      </c>
      <c r="B52" s="11">
        <f>C13+H13+C20+H20+C29+H29+C37+H37</f>
        <v>32</v>
      </c>
      <c r="C52" s="42">
        <f>B52/$B$54</f>
        <v>0.15238095238095239</v>
      </c>
    </row>
    <row r="53" spans="1:15" x14ac:dyDescent="0.2">
      <c r="A53" s="41" t="s">
        <v>25</v>
      </c>
      <c r="B53" s="11">
        <f>D13+I13+D20+I20+D29+I29+D37+I37</f>
        <v>80</v>
      </c>
      <c r="C53" s="42">
        <f>B53/$B$54</f>
        <v>0.38095238095238093</v>
      </c>
    </row>
    <row r="54" spans="1:15" x14ac:dyDescent="0.2">
      <c r="A54" s="41" t="s">
        <v>12</v>
      </c>
      <c r="B54" s="11">
        <f>SUM(B51:B53)</f>
        <v>210</v>
      </c>
      <c r="C54" s="43">
        <f>SUM(C51:C53)</f>
        <v>1</v>
      </c>
    </row>
  </sheetData>
  <sheetProtection password="A53C" sheet="1" formatCells="0" formatColumns="0" formatRows="0" insertColumns="0" insertRows="0" insertHyperlinks="0" deleteColumns="0" deleteRows="0" sort="0" autoFilter="0" pivotTables="0"/>
  <mergeCells count="13">
    <mergeCell ref="A30:O30"/>
    <mergeCell ref="A21:O21"/>
    <mergeCell ref="A1:O1"/>
    <mergeCell ref="A2:O2"/>
    <mergeCell ref="A3:O3"/>
    <mergeCell ref="A14:O14"/>
    <mergeCell ref="A7:O7"/>
    <mergeCell ref="L5:L6"/>
    <mergeCell ref="M5:N5"/>
    <mergeCell ref="O5:O6"/>
    <mergeCell ref="B5:F5"/>
    <mergeCell ref="A5:A6"/>
    <mergeCell ref="G5:J5"/>
  </mergeCells>
  <phoneticPr fontId="2" type="noConversion"/>
  <printOptions horizontalCentered="1"/>
  <pageMargins left="0.31496062992125984" right="0.27559055118110237" top="0.31496062992125984" bottom="0.31496062992125984" header="0.19685039370078741" footer="0.15748031496062992"/>
  <pageSetup paperSize="9" scale="72" orientation="portrait" horizontalDpi="4294967293" r:id="rId1"/>
  <headerFooter alignWithMargins="0"/>
  <ignoredErrors>
    <ignoredError sqref="O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levelező</vt:lpstr>
    </vt:vector>
  </TitlesOfParts>
  <Company>PTE ETK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PTE ETK</dc:creator>
  <cp:lastModifiedBy>Windows-felhasználó</cp:lastModifiedBy>
  <cp:lastPrinted>2018-10-24T09:55:33Z</cp:lastPrinted>
  <dcterms:created xsi:type="dcterms:W3CDTF">2011-02-09T14:03:05Z</dcterms:created>
  <dcterms:modified xsi:type="dcterms:W3CDTF">2018-10-24T09:58:53Z</dcterms:modified>
</cp:coreProperties>
</file>