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-15" windowWidth="20730" windowHeight="11760" tabRatio="865" activeTab="1"/>
  </bookViews>
  <sheets>
    <sheet name="Nappali I.-VIII." sheetId="13" r:id="rId1"/>
    <sheet name="Levelező I.-VIII." sheetId="11" r:id="rId2"/>
  </sheets>
  <definedNames>
    <definedName name="_xlnm._FilterDatabase" localSheetId="1" hidden="1">'Levelező I.-VIII.'!$A$3:$CV$113</definedName>
    <definedName name="_xlnm._FilterDatabase" localSheetId="0" hidden="1">'Nappali I.-VIII.'!$A$3:$CV$113</definedName>
    <definedName name="_xlnm.Print_Titles" localSheetId="1">'Levelező I.-VIII.'!$1:$3</definedName>
    <definedName name="_xlnm.Print_Titles" localSheetId="0">'Nappali I.-VIII.'!$1:$3</definedName>
    <definedName name="_xlnm.Print_Area" localSheetId="1">'Levelező I.-VIII.'!$A$1:$AY$125</definedName>
    <definedName name="_xlnm.Print_Area" localSheetId="0">'Nappali I.-VIII.'!$A$1:$AY$125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95" i="11" l="1"/>
  <c r="R49" i="11"/>
  <c r="N148" i="13"/>
  <c r="J148" i="13"/>
  <c r="H146" i="13"/>
  <c r="J146" i="13"/>
  <c r="H145" i="13"/>
  <c r="J145" i="13"/>
  <c r="H144" i="13"/>
  <c r="J144" i="13"/>
  <c r="H143" i="13"/>
  <c r="J143" i="13"/>
  <c r="C143" i="13"/>
  <c r="H142" i="13"/>
  <c r="J142" i="13"/>
  <c r="C142" i="13"/>
  <c r="H141" i="13"/>
  <c r="J141" i="13"/>
  <c r="C141" i="13"/>
  <c r="H140" i="13"/>
  <c r="J140" i="13"/>
  <c r="C140" i="13"/>
  <c r="H139" i="13"/>
  <c r="J139" i="13"/>
  <c r="C139" i="13"/>
  <c r="H138" i="13"/>
  <c r="J138" i="13"/>
  <c r="C138" i="13"/>
  <c r="H137" i="13"/>
  <c r="J137" i="13"/>
  <c r="C137" i="13"/>
  <c r="AR115" i="13"/>
  <c r="AP115" i="13"/>
  <c r="AP119" i="13"/>
  <c r="AO115" i="13"/>
  <c r="AN119" i="13"/>
  <c r="AN115" i="13"/>
  <c r="AM115" i="13"/>
  <c r="AK115" i="13"/>
  <c r="AK119" i="13"/>
  <c r="AJ115" i="13"/>
  <c r="AI115" i="13"/>
  <c r="AI117" i="13"/>
  <c r="AH115" i="13"/>
  <c r="AF115" i="13"/>
  <c r="AF119" i="13"/>
  <c r="AE115" i="13"/>
  <c r="AD119" i="13"/>
  <c r="AD115" i="13"/>
  <c r="AC115" i="13"/>
  <c r="AA115" i="13"/>
  <c r="AA119" i="13"/>
  <c r="Z115" i="13"/>
  <c r="Y115" i="13"/>
  <c r="Y117" i="13"/>
  <c r="X115" i="13"/>
  <c r="V115" i="13"/>
  <c r="V119" i="13"/>
  <c r="U115" i="13"/>
  <c r="T119" i="13"/>
  <c r="T115" i="13"/>
  <c r="S115" i="13"/>
  <c r="Q115" i="13"/>
  <c r="Q119" i="13"/>
  <c r="P115" i="13"/>
  <c r="O115" i="13"/>
  <c r="O117" i="13"/>
  <c r="N115" i="13"/>
  <c r="L115" i="13"/>
  <c r="L119" i="13"/>
  <c r="K115" i="13"/>
  <c r="J119" i="13"/>
  <c r="J115" i="13"/>
  <c r="I115" i="13"/>
  <c r="AW123" i="13"/>
  <c r="G115" i="13"/>
  <c r="G119" i="13"/>
  <c r="AU119" i="13"/>
  <c r="C146" i="13"/>
  <c r="F115" i="13"/>
  <c r="E115" i="13"/>
  <c r="E117" i="13"/>
  <c r="AW112" i="13"/>
  <c r="AW111" i="13"/>
  <c r="AQ111" i="13"/>
  <c r="AQ115" i="13"/>
  <c r="AN121" i="13"/>
  <c r="AW109" i="13"/>
  <c r="AL109" i="13"/>
  <c r="AW108" i="13"/>
  <c r="AL108" i="13"/>
  <c r="AW107" i="13"/>
  <c r="AL107" i="13"/>
  <c r="AW106" i="13"/>
  <c r="AL106" i="13"/>
  <c r="AW105" i="13"/>
  <c r="AL105" i="13"/>
  <c r="AW104" i="13"/>
  <c r="AL104" i="13"/>
  <c r="AW103" i="13"/>
  <c r="AL103" i="13"/>
  <c r="AW102" i="13"/>
  <c r="AL102" i="13"/>
  <c r="AW101" i="13"/>
  <c r="AL101" i="13"/>
  <c r="AW100" i="13"/>
  <c r="AL100" i="13"/>
  <c r="AW99" i="13"/>
  <c r="AL99" i="13"/>
  <c r="AW98" i="13"/>
  <c r="AL98" i="13"/>
  <c r="AW97" i="13"/>
  <c r="AL97" i="13"/>
  <c r="AW96" i="13"/>
  <c r="AL96" i="13"/>
  <c r="AW95" i="13"/>
  <c r="AG95" i="13"/>
  <c r="AW94" i="13"/>
  <c r="AG94" i="13"/>
  <c r="AW93" i="13"/>
  <c r="AG93" i="13"/>
  <c r="AW92" i="13"/>
  <c r="AG92" i="13"/>
  <c r="AW91" i="13"/>
  <c r="AG91" i="13"/>
  <c r="AW90" i="13"/>
  <c r="AG90" i="13"/>
  <c r="AW89" i="13"/>
  <c r="AG89" i="13"/>
  <c r="AW88" i="13"/>
  <c r="AG88" i="13"/>
  <c r="AW87" i="13"/>
  <c r="AG87" i="13"/>
  <c r="AW86" i="13"/>
  <c r="AG86" i="13"/>
  <c r="AW85" i="13"/>
  <c r="AG85" i="13"/>
  <c r="AW84" i="13"/>
  <c r="AG84" i="13"/>
  <c r="AW83" i="13"/>
  <c r="AB83" i="13"/>
  <c r="AW82" i="13"/>
  <c r="AB82" i="13"/>
  <c r="AW81" i="13"/>
  <c r="AB81" i="13"/>
  <c r="AW80" i="13"/>
  <c r="AB80" i="13"/>
  <c r="AW79" i="13"/>
  <c r="AB79" i="13"/>
  <c r="AW78" i="13"/>
  <c r="AB78" i="13"/>
  <c r="AW77" i="13"/>
  <c r="AB77" i="13"/>
  <c r="AW76" i="13"/>
  <c r="AB76" i="13"/>
  <c r="AW75" i="13"/>
  <c r="AB75" i="13"/>
  <c r="AW74" i="13"/>
  <c r="AB74" i="13"/>
  <c r="AW73" i="13"/>
  <c r="AB73" i="13"/>
  <c r="AW72" i="13"/>
  <c r="AB72" i="13"/>
  <c r="AW71" i="13"/>
  <c r="AB71" i="13"/>
  <c r="AW70" i="13"/>
  <c r="AB70" i="13"/>
  <c r="AW69" i="13"/>
  <c r="AB69" i="13"/>
  <c r="AW68" i="13"/>
  <c r="AB68" i="13"/>
  <c r="AW67" i="13"/>
  <c r="AB67" i="13"/>
  <c r="AW66" i="13"/>
  <c r="W66" i="13"/>
  <c r="AW65" i="13"/>
  <c r="W65" i="13"/>
  <c r="AW64" i="13"/>
  <c r="W64" i="13"/>
  <c r="AW63" i="13"/>
  <c r="W63" i="13"/>
  <c r="AW62" i="13"/>
  <c r="W62" i="13"/>
  <c r="AW61" i="13"/>
  <c r="W61" i="13"/>
  <c r="AW60" i="13"/>
  <c r="W60" i="13"/>
  <c r="AW59" i="13"/>
  <c r="W59" i="13"/>
  <c r="AW58" i="13"/>
  <c r="W58" i="13"/>
  <c r="AW57" i="13"/>
  <c r="W57" i="13"/>
  <c r="AW56" i="13"/>
  <c r="W56" i="13"/>
  <c r="AW55" i="13"/>
  <c r="W55" i="13"/>
  <c r="AW54" i="13"/>
  <c r="W54" i="13"/>
  <c r="AW53" i="13"/>
  <c r="W53" i="13"/>
  <c r="AW52" i="13"/>
  <c r="W52" i="13"/>
  <c r="AW51" i="13"/>
  <c r="W51" i="13"/>
  <c r="AW50" i="13"/>
  <c r="R50" i="13"/>
  <c r="AW49" i="13"/>
  <c r="R49" i="13"/>
  <c r="AW48" i="13"/>
  <c r="R48" i="13"/>
  <c r="AW47" i="13"/>
  <c r="R47" i="13"/>
  <c r="AW46" i="13"/>
  <c r="R46" i="13"/>
  <c r="AW45" i="13"/>
  <c r="R45" i="13"/>
  <c r="AW44" i="13"/>
  <c r="R44" i="13"/>
  <c r="AW43" i="13"/>
  <c r="R43" i="13"/>
  <c r="AW42" i="13"/>
  <c r="AW41" i="13"/>
  <c r="R41" i="13"/>
  <c r="AW40" i="13"/>
  <c r="R40" i="13"/>
  <c r="AW39" i="13"/>
  <c r="R39" i="13"/>
  <c r="AW38" i="13"/>
  <c r="R38" i="13"/>
  <c r="AW37" i="13"/>
  <c r="R37" i="13"/>
  <c r="AW36" i="13"/>
  <c r="R36" i="13"/>
  <c r="AW35" i="13"/>
  <c r="R35" i="13"/>
  <c r="AW34" i="13"/>
  <c r="R34" i="13"/>
  <c r="AW33" i="13"/>
  <c r="R33" i="13"/>
  <c r="AW32" i="13"/>
  <c r="R32" i="13"/>
  <c r="AW31" i="13"/>
  <c r="R31" i="13"/>
  <c r="AW30" i="13"/>
  <c r="M30" i="13"/>
  <c r="AW29" i="13"/>
  <c r="M29" i="13"/>
  <c r="AW28" i="13"/>
  <c r="M28" i="13"/>
  <c r="AW27" i="13"/>
  <c r="M27" i="13"/>
  <c r="AW26" i="13"/>
  <c r="M26" i="13"/>
  <c r="AW25" i="13"/>
  <c r="M25" i="13"/>
  <c r="AW24" i="13"/>
  <c r="M24" i="13"/>
  <c r="AW23" i="13"/>
  <c r="M23" i="13"/>
  <c r="AW22" i="13"/>
  <c r="M22" i="13"/>
  <c r="AW21" i="13"/>
  <c r="M21" i="13"/>
  <c r="AW20" i="13"/>
  <c r="M20" i="13"/>
  <c r="AW19" i="13"/>
  <c r="M19" i="13"/>
  <c r="AW18" i="13"/>
  <c r="M18" i="13"/>
  <c r="AW17" i="13"/>
  <c r="M17" i="13"/>
  <c r="AW16" i="13"/>
  <c r="H16" i="13"/>
  <c r="AW15" i="13"/>
  <c r="H15" i="13"/>
  <c r="AW14" i="13"/>
  <c r="H14" i="13"/>
  <c r="AW13" i="13"/>
  <c r="H13" i="13"/>
  <c r="AW12" i="13"/>
  <c r="H12" i="13"/>
  <c r="AW11" i="13"/>
  <c r="H11" i="13"/>
  <c r="AW10" i="13"/>
  <c r="H10" i="13"/>
  <c r="AW9" i="13"/>
  <c r="H9" i="13"/>
  <c r="AW8" i="13"/>
  <c r="H8" i="13"/>
  <c r="AW7" i="13"/>
  <c r="H7" i="13"/>
  <c r="AW6" i="13"/>
  <c r="H6" i="13"/>
  <c r="AW5" i="13"/>
  <c r="H5" i="13"/>
  <c r="AW4" i="13"/>
  <c r="H4" i="13"/>
  <c r="W115" i="13"/>
  <c r="T121" i="13"/>
  <c r="AB115" i="13"/>
  <c r="Y121" i="13"/>
  <c r="M115" i="13"/>
  <c r="J121" i="13"/>
  <c r="R115" i="13"/>
  <c r="O121" i="13"/>
  <c r="AG115" i="13"/>
  <c r="AD121" i="13"/>
  <c r="AL115" i="13"/>
  <c r="AI121" i="13"/>
  <c r="H115" i="13"/>
  <c r="E121" i="13"/>
  <c r="F116" i="13"/>
  <c r="E122" i="13"/>
  <c r="P116" i="13"/>
  <c r="O122" i="13"/>
  <c r="O125" i="13"/>
  <c r="AJ116" i="13"/>
  <c r="AI122" i="13"/>
  <c r="AI125" i="13"/>
  <c r="Z116" i="13"/>
  <c r="Y122" i="13"/>
  <c r="Y125" i="13"/>
  <c r="L120" i="13"/>
  <c r="AF120" i="13"/>
  <c r="V120" i="13"/>
  <c r="AP120" i="13"/>
  <c r="K116" i="13"/>
  <c r="J122" i="13"/>
  <c r="J125" i="13"/>
  <c r="U116" i="13"/>
  <c r="T122" i="13"/>
  <c r="T125" i="13"/>
  <c r="AE116" i="13"/>
  <c r="AD122" i="13"/>
  <c r="AD125" i="13"/>
  <c r="AO116" i="13"/>
  <c r="AN122" i="13"/>
  <c r="AN125" i="13"/>
  <c r="J117" i="13"/>
  <c r="T117" i="13"/>
  <c r="AD117" i="13"/>
  <c r="AN117" i="13"/>
  <c r="E119" i="13"/>
  <c r="O119" i="13"/>
  <c r="Q120" i="13"/>
  <c r="Y119" i="13"/>
  <c r="AA120" i="13"/>
  <c r="AI119" i="13"/>
  <c r="AK120" i="13"/>
  <c r="H147" i="13"/>
  <c r="J147" i="13"/>
  <c r="H146" i="11"/>
  <c r="J146" i="11"/>
  <c r="H145" i="11"/>
  <c r="J145" i="11"/>
  <c r="H144" i="11"/>
  <c r="J144" i="11"/>
  <c r="H143" i="11"/>
  <c r="J143" i="11"/>
  <c r="H142" i="11"/>
  <c r="J142" i="11"/>
  <c r="H141" i="11"/>
  <c r="J141" i="11"/>
  <c r="H140" i="11"/>
  <c r="J140" i="11"/>
  <c r="H139" i="11"/>
  <c r="J139" i="11"/>
  <c r="H138" i="11"/>
  <c r="J138" i="11"/>
  <c r="H137" i="11"/>
  <c r="J137" i="11"/>
  <c r="C138" i="11"/>
  <c r="C143" i="11"/>
  <c r="C142" i="11"/>
  <c r="C141" i="11"/>
  <c r="C140" i="11"/>
  <c r="C139" i="11"/>
  <c r="C137" i="11"/>
  <c r="AS121" i="13"/>
  <c r="E123" i="13"/>
  <c r="E125" i="13"/>
  <c r="AI123" i="13"/>
  <c r="Y123" i="13"/>
  <c r="AS117" i="13"/>
  <c r="C144" i="13"/>
  <c r="AN123" i="13"/>
  <c r="T123" i="13"/>
  <c r="AD123" i="13"/>
  <c r="J123" i="13"/>
  <c r="AS122" i="13"/>
  <c r="AS125" i="13"/>
  <c r="G120" i="13"/>
  <c r="AS119" i="13"/>
  <c r="O123" i="13"/>
  <c r="AR115" i="11"/>
  <c r="AP115" i="11"/>
  <c r="AO115" i="11"/>
  <c r="AN115" i="11"/>
  <c r="AM115" i="11"/>
  <c r="AK115" i="11"/>
  <c r="AJ115" i="11"/>
  <c r="AI115" i="11"/>
  <c r="AH115" i="11"/>
  <c r="AF115" i="11"/>
  <c r="AE115" i="11"/>
  <c r="AD115" i="11"/>
  <c r="AC115" i="11"/>
  <c r="AA115" i="11"/>
  <c r="Z115" i="11"/>
  <c r="Y115" i="11"/>
  <c r="X115" i="11"/>
  <c r="V115" i="11"/>
  <c r="U115" i="11"/>
  <c r="T115" i="11"/>
  <c r="S115" i="11"/>
  <c r="Q115" i="11"/>
  <c r="P115" i="11"/>
  <c r="O115" i="11"/>
  <c r="N115" i="11"/>
  <c r="L115" i="11"/>
  <c r="K115" i="11"/>
  <c r="J115" i="11"/>
  <c r="I115" i="11"/>
  <c r="AW123" i="11"/>
  <c r="G115" i="11"/>
  <c r="F115" i="11"/>
  <c r="E115" i="11"/>
  <c r="AW84" i="11"/>
  <c r="AW30" i="11"/>
  <c r="M30" i="11"/>
  <c r="AW29" i="11"/>
  <c r="M29" i="11"/>
  <c r="AW16" i="11"/>
  <c r="H16" i="11"/>
  <c r="AW28" i="11"/>
  <c r="M28" i="11"/>
  <c r="AW27" i="11"/>
  <c r="M27" i="11"/>
  <c r="AW26" i="11"/>
  <c r="M26" i="11"/>
  <c r="AW25" i="11"/>
  <c r="M25" i="11"/>
  <c r="AW15" i="11"/>
  <c r="H15" i="11"/>
  <c r="AW24" i="11"/>
  <c r="M24" i="11"/>
  <c r="AW23" i="11"/>
  <c r="M23" i="11"/>
  <c r="AW22" i="11"/>
  <c r="M22" i="11"/>
  <c r="AW21" i="11"/>
  <c r="M21" i="11"/>
  <c r="AW20" i="11"/>
  <c r="M20" i="11"/>
  <c r="AW14" i="11"/>
  <c r="H14" i="11"/>
  <c r="AW13" i="11"/>
  <c r="H13" i="11"/>
  <c r="AW12" i="11"/>
  <c r="H12" i="11"/>
  <c r="AW11" i="11"/>
  <c r="H11" i="11"/>
  <c r="AW19" i="11"/>
  <c r="M19" i="11"/>
  <c r="AW18" i="11"/>
  <c r="M18" i="11"/>
  <c r="AW10" i="11"/>
  <c r="H10" i="11"/>
  <c r="AW9" i="11"/>
  <c r="H9" i="11"/>
  <c r="AW8" i="11"/>
  <c r="H8" i="11"/>
  <c r="AW7" i="11"/>
  <c r="H7" i="11"/>
  <c r="AW17" i="11"/>
  <c r="M17" i="11"/>
  <c r="AW6" i="11"/>
  <c r="H6" i="11"/>
  <c r="AW5" i="11"/>
  <c r="H5" i="11"/>
  <c r="AW4" i="11"/>
  <c r="H4" i="11"/>
  <c r="AW50" i="11"/>
  <c r="R50" i="11"/>
  <c r="AW49" i="11"/>
  <c r="AW48" i="11"/>
  <c r="R48" i="11"/>
  <c r="AW47" i="11"/>
  <c r="R47" i="11"/>
  <c r="AW46" i="11"/>
  <c r="R46" i="11"/>
  <c r="AW45" i="11"/>
  <c r="R45" i="11"/>
  <c r="AW44" i="11"/>
  <c r="R44" i="11"/>
  <c r="AW43" i="11"/>
  <c r="R43" i="11"/>
  <c r="AW42" i="11"/>
  <c r="AW41" i="11"/>
  <c r="R41" i="11"/>
  <c r="AW40" i="11"/>
  <c r="R40" i="11"/>
  <c r="AW39" i="11"/>
  <c r="R39" i="11"/>
  <c r="AW38" i="11"/>
  <c r="R38" i="11"/>
  <c r="AW37" i="11"/>
  <c r="R37" i="11"/>
  <c r="AW36" i="11"/>
  <c r="R36" i="11"/>
  <c r="AW35" i="11"/>
  <c r="R35" i="11"/>
  <c r="AW34" i="11"/>
  <c r="R34" i="11"/>
  <c r="AW33" i="11"/>
  <c r="R33" i="11"/>
  <c r="AW32" i="11"/>
  <c r="R32" i="11"/>
  <c r="AW31" i="11"/>
  <c r="R31" i="11"/>
  <c r="N148" i="11"/>
  <c r="J148" i="11"/>
  <c r="H115" i="11"/>
  <c r="K116" i="11"/>
  <c r="P116" i="11"/>
  <c r="U116" i="11"/>
  <c r="Z116" i="11"/>
  <c r="AJ116" i="11"/>
  <c r="R115" i="11"/>
  <c r="M115" i="11"/>
  <c r="AS123" i="13"/>
  <c r="C145" i="13"/>
  <c r="AU120" i="13"/>
  <c r="AE116" i="11"/>
  <c r="AO116" i="11"/>
  <c r="H147" i="11"/>
  <c r="J147" i="11"/>
  <c r="C147" i="13"/>
  <c r="C149" i="13"/>
  <c r="D147" i="13"/>
  <c r="D146" i="13"/>
  <c r="D137" i="13"/>
  <c r="D139" i="13"/>
  <c r="D141" i="13"/>
  <c r="D143" i="13"/>
  <c r="D138" i="13"/>
  <c r="D140" i="13"/>
  <c r="D142" i="13"/>
  <c r="D144" i="13"/>
  <c r="D145" i="13"/>
  <c r="O117" i="11"/>
  <c r="AW109" i="11"/>
  <c r="AL109" i="11"/>
  <c r="AW108" i="11"/>
  <c r="AL108" i="11"/>
  <c r="AW107" i="11"/>
  <c r="AL107" i="11"/>
  <c r="AW95" i="11"/>
  <c r="AW83" i="11"/>
  <c r="AB83" i="11"/>
  <c r="AW82" i="11"/>
  <c r="AB82" i="11"/>
  <c r="AW81" i="11"/>
  <c r="AB81" i="11"/>
  <c r="AW80" i="11"/>
  <c r="AB80" i="11"/>
  <c r="AW66" i="11"/>
  <c r="W66" i="11"/>
  <c r="AW65" i="11"/>
  <c r="W65" i="11"/>
  <c r="AW64" i="11"/>
  <c r="W64" i="11"/>
  <c r="AW112" i="11"/>
  <c r="AW111" i="11"/>
  <c r="AQ111" i="11"/>
  <c r="AQ115" i="11"/>
  <c r="AN121" i="11"/>
  <c r="AW106" i="11"/>
  <c r="AL106" i="11"/>
  <c r="AW105" i="11"/>
  <c r="AL105" i="11"/>
  <c r="AW104" i="11"/>
  <c r="AL104" i="11"/>
  <c r="AW103" i="11"/>
  <c r="AL103" i="11"/>
  <c r="AW102" i="11"/>
  <c r="AL102" i="11"/>
  <c r="AW101" i="11"/>
  <c r="AL101" i="11"/>
  <c r="AW100" i="11"/>
  <c r="AL100" i="11"/>
  <c r="AW99" i="11"/>
  <c r="AL99" i="11"/>
  <c r="AW98" i="11"/>
  <c r="AL98" i="11"/>
  <c r="AW97" i="11"/>
  <c r="AL97" i="11"/>
  <c r="AW96" i="11"/>
  <c r="AL96" i="11"/>
  <c r="AW94" i="11"/>
  <c r="AG94" i="11"/>
  <c r="AW93" i="11"/>
  <c r="AG93" i="11"/>
  <c r="AW92" i="11"/>
  <c r="AG92" i="11"/>
  <c r="AW91" i="11"/>
  <c r="AG91" i="11"/>
  <c r="AW90" i="11"/>
  <c r="AG90" i="11"/>
  <c r="AW89" i="11"/>
  <c r="AG89" i="11"/>
  <c r="AW88" i="11"/>
  <c r="AG88" i="11"/>
  <c r="AW87" i="11"/>
  <c r="AG87" i="11"/>
  <c r="AW86" i="11"/>
  <c r="AG86" i="11"/>
  <c r="AW85" i="11"/>
  <c r="AG85" i="11"/>
  <c r="AW79" i="11"/>
  <c r="AB79" i="11"/>
  <c r="AW78" i="11"/>
  <c r="AB78" i="11"/>
  <c r="AW77" i="11"/>
  <c r="AB77" i="11"/>
  <c r="AW76" i="11"/>
  <c r="AB76" i="11"/>
  <c r="AW75" i="11"/>
  <c r="AB75" i="11"/>
  <c r="AW74" i="11"/>
  <c r="AB74" i="11"/>
  <c r="AW73" i="11"/>
  <c r="AB73" i="11"/>
  <c r="AW72" i="11"/>
  <c r="AB72" i="11"/>
  <c r="AW71" i="11"/>
  <c r="AB71" i="11"/>
  <c r="AW70" i="11"/>
  <c r="AB70" i="11"/>
  <c r="AW63" i="11"/>
  <c r="W63" i="11"/>
  <c r="AW62" i="11"/>
  <c r="W62" i="11"/>
  <c r="AW61" i="11"/>
  <c r="W61" i="11"/>
  <c r="AW60" i="11"/>
  <c r="W60" i="11"/>
  <c r="AW59" i="11"/>
  <c r="W59" i="11"/>
  <c r="AW58" i="11"/>
  <c r="W58" i="11"/>
  <c r="AW57" i="11"/>
  <c r="W57" i="11"/>
  <c r="AW56" i="11"/>
  <c r="W56" i="11"/>
  <c r="AW55" i="11"/>
  <c r="W55" i="11"/>
  <c r="AW54" i="11"/>
  <c r="W54" i="11"/>
  <c r="AW53" i="11"/>
  <c r="W53" i="11"/>
  <c r="AW52" i="11"/>
  <c r="W52" i="11"/>
  <c r="AP119" i="11"/>
  <c r="AK119" i="11"/>
  <c r="AF119" i="11"/>
  <c r="AA119" i="11"/>
  <c r="V119" i="11"/>
  <c r="AW69" i="11"/>
  <c r="AB69" i="11"/>
  <c r="AW68" i="11"/>
  <c r="AB68" i="11"/>
  <c r="AW51" i="11"/>
  <c r="W51" i="11"/>
  <c r="AG84" i="11"/>
  <c r="AW67" i="11"/>
  <c r="AB67" i="11"/>
  <c r="W115" i="11"/>
  <c r="T121" i="11"/>
  <c r="AG115" i="11"/>
  <c r="AD121" i="11"/>
  <c r="AL115" i="11"/>
  <c r="AI121" i="11"/>
  <c r="AB115" i="11"/>
  <c r="Y121" i="11"/>
  <c r="O121" i="11"/>
  <c r="O119" i="11"/>
  <c r="Q119" i="11"/>
  <c r="T119" i="11"/>
  <c r="V120" i="11"/>
  <c r="Y117" i="11"/>
  <c r="AD117" i="11"/>
  <c r="AI119" i="11"/>
  <c r="AK120" i="11"/>
  <c r="AN117" i="11"/>
  <c r="Y122" i="11"/>
  <c r="Y125" i="11"/>
  <c r="Y119" i="11"/>
  <c r="AA120" i="11"/>
  <c r="AD119" i="11"/>
  <c r="AF120" i="11"/>
  <c r="AD122" i="11"/>
  <c r="AD125" i="11"/>
  <c r="AN119" i="11"/>
  <c r="AN122" i="11"/>
  <c r="AN125" i="11"/>
  <c r="AI117" i="11"/>
  <c r="Q120" i="11"/>
  <c r="AI122" i="11"/>
  <c r="AI125" i="11"/>
  <c r="J121" i="11"/>
  <c r="E121" i="11"/>
  <c r="E117" i="11"/>
  <c r="O122" i="11"/>
  <c r="L119" i="11"/>
  <c r="G119" i="11"/>
  <c r="AN123" i="11"/>
  <c r="AD123" i="11"/>
  <c r="Y123" i="11"/>
  <c r="AP120" i="11"/>
  <c r="T122" i="11"/>
  <c r="T125" i="11"/>
  <c r="T117" i="11"/>
  <c r="AI123" i="11"/>
  <c r="AU119" i="11"/>
  <c r="C146" i="11"/>
  <c r="AS121" i="11"/>
  <c r="O125" i="11"/>
  <c r="O123" i="11"/>
  <c r="J119" i="11"/>
  <c r="J122" i="11"/>
  <c r="J117" i="11"/>
  <c r="AS117" i="11"/>
  <c r="C144" i="11"/>
  <c r="F116" i="11"/>
  <c r="E119" i="11"/>
  <c r="T123" i="11"/>
  <c r="G120" i="11"/>
  <c r="AS119" i="11"/>
  <c r="E122" i="11"/>
  <c r="J125" i="11"/>
  <c r="J123" i="11"/>
  <c r="L120" i="11"/>
  <c r="AU120" i="11"/>
  <c r="C145" i="11"/>
  <c r="E125" i="11"/>
  <c r="AS122" i="11"/>
  <c r="AS125" i="11"/>
  <c r="E123" i="11"/>
  <c r="AS123" i="11"/>
  <c r="C147" i="11"/>
  <c r="C149" i="11"/>
  <c r="D137" i="11"/>
  <c r="D139" i="11"/>
  <c r="D140" i="11"/>
  <c r="D141" i="11"/>
  <c r="D142" i="11"/>
  <c r="D143" i="11"/>
  <c r="D138" i="11"/>
  <c r="D144" i="11"/>
  <c r="D146" i="11"/>
  <c r="D145" i="11"/>
  <c r="D147" i="11"/>
</calcChain>
</file>

<file path=xl/sharedStrings.xml><?xml version="1.0" encoding="utf-8"?>
<sst xmlns="http://schemas.openxmlformats.org/spreadsheetml/2006/main" count="1720" uniqueCount="427">
  <si>
    <t>I.</t>
  </si>
  <si>
    <t>II.</t>
  </si>
  <si>
    <t>–</t>
  </si>
  <si>
    <t>III.</t>
  </si>
  <si>
    <t>szigorlat</t>
  </si>
  <si>
    <t>V.</t>
  </si>
  <si>
    <t>-</t>
  </si>
  <si>
    <t>IV.</t>
  </si>
  <si>
    <t>VII.</t>
  </si>
  <si>
    <t>VIII.</t>
  </si>
  <si>
    <t>VI.</t>
  </si>
  <si>
    <t>%</t>
  </si>
  <si>
    <t>min. 12</t>
  </si>
  <si>
    <t>min. 5%</t>
  </si>
  <si>
    <t>30-35</t>
  </si>
  <si>
    <t>55-65</t>
  </si>
  <si>
    <t>25-30%</t>
  </si>
  <si>
    <t>110-130</t>
  </si>
  <si>
    <t>50-59%</t>
  </si>
  <si>
    <t>30-50%</t>
  </si>
  <si>
    <t>50-70%</t>
  </si>
  <si>
    <t>14-16%</t>
  </si>
  <si>
    <t>min. 95</t>
  </si>
  <si>
    <t>I.*</t>
  </si>
  <si>
    <t>AB14SZAN0101</t>
  </si>
  <si>
    <t>AB14SZAN0201</t>
  </si>
  <si>
    <t>AB14SZAN0202</t>
  </si>
  <si>
    <t>AB14SZAN0701</t>
  </si>
  <si>
    <t>AB14SZAN1001</t>
  </si>
  <si>
    <t>AB14SZAN1101</t>
  </si>
  <si>
    <t>AB14SZAN1201</t>
  </si>
  <si>
    <t>AB14SZAN1301</t>
  </si>
  <si>
    <t>AB14SZAN0301</t>
  </si>
  <si>
    <t>AB14SZAN0401</t>
  </si>
  <si>
    <t>AB14SZAN0501</t>
  </si>
  <si>
    <t>AB14SZAN0601</t>
  </si>
  <si>
    <t>AB14SZAN0801</t>
  </si>
  <si>
    <t>AB14SZAN0901</t>
  </si>
  <si>
    <t>AB14SZDN0101</t>
  </si>
  <si>
    <t>AB14SZDN0801</t>
  </si>
  <si>
    <t>AB14SZDN0802</t>
  </si>
  <si>
    <t>AB14SZDN0901</t>
  </si>
  <si>
    <t>AB14SZDN1301</t>
  </si>
  <si>
    <t>AB14SZDN1501</t>
  </si>
  <si>
    <t>AB14SZDN1502</t>
  </si>
  <si>
    <t>AB14SZDN1601</t>
  </si>
  <si>
    <t>AB14SZDN1602</t>
  </si>
  <si>
    <t>AB14SZDN2301</t>
  </si>
  <si>
    <t>AB14SZDN0201</t>
  </si>
  <si>
    <t>AB14SZDN0202</t>
  </si>
  <si>
    <t>AB14SZDN0301</t>
  </si>
  <si>
    <t>AB14SZDN0302</t>
  </si>
  <si>
    <t>AB14SZDN0303</t>
  </si>
  <si>
    <t>AB14SZDN0304</t>
  </si>
  <si>
    <t>AB14SZDN0305</t>
  </si>
  <si>
    <t>AB14SZDN0306</t>
  </si>
  <si>
    <t>AB14SZDN0401</t>
  </si>
  <si>
    <t>AB14SZDN0501</t>
  </si>
  <si>
    <t>AB14SZDN0601</t>
  </si>
  <si>
    <t>AB14SZDN0701</t>
  </si>
  <si>
    <t>AB14SZDN1001</t>
  </si>
  <si>
    <t>AB14SZDN1101</t>
  </si>
  <si>
    <t>AB14SZDN1201</t>
  </si>
  <si>
    <t>AB14SZDN1202</t>
  </si>
  <si>
    <t>AB14SZDN1203</t>
  </si>
  <si>
    <t>AB14SZDN1204</t>
  </si>
  <si>
    <t>AB14SZDN1205</t>
  </si>
  <si>
    <t>AB14SZDN1206</t>
  </si>
  <si>
    <t>AB14SZDN1401</t>
  </si>
  <si>
    <t>AB14SZDN1402</t>
  </si>
  <si>
    <t>AB14SZDN1701</t>
  </si>
  <si>
    <t>AB14SZDN1702</t>
  </si>
  <si>
    <t>AB14SZDN1801</t>
  </si>
  <si>
    <t>AB14SZDN1802</t>
  </si>
  <si>
    <t>AB14SZDN1803</t>
  </si>
  <si>
    <t>AB14SZDN1804</t>
  </si>
  <si>
    <t>AB14SZDN1805</t>
  </si>
  <si>
    <t>AB14SZDN1806</t>
  </si>
  <si>
    <t>AB14SZDN1901</t>
  </si>
  <si>
    <t>AB14SZDN1902</t>
  </si>
  <si>
    <t>AB14SZDN2001</t>
  </si>
  <si>
    <t>AB14SZDN2002</t>
  </si>
  <si>
    <t>AB14SZDN2003</t>
  </si>
  <si>
    <t>AB14SZDN2004</t>
  </si>
  <si>
    <t>AB14SZDN2005</t>
  </si>
  <si>
    <t>AB14SZDN2006</t>
  </si>
  <si>
    <t>AB14SZDN2101</t>
  </si>
  <si>
    <t>AB14SZDN2102</t>
  </si>
  <si>
    <t>AB14SZDN2103</t>
  </si>
  <si>
    <t>AB14SZDN2201</t>
  </si>
  <si>
    <t>AB14SZDN2202</t>
  </si>
  <si>
    <t>AB14SZDN2401</t>
  </si>
  <si>
    <t>AB14SZDN2501</t>
  </si>
  <si>
    <t>AB14SZVN0101</t>
  </si>
  <si>
    <t>AB14SZVN0201</t>
  </si>
  <si>
    <t>AB14SZVN0301</t>
  </si>
  <si>
    <t>AB14SZVN0401</t>
  </si>
  <si>
    <t>AB14SZVN0501</t>
  </si>
  <si>
    <t>AB14SZVN0601</t>
  </si>
  <si>
    <t>AB14SZSZN0101</t>
  </si>
  <si>
    <t>AB14SZSZN0201</t>
  </si>
  <si>
    <t>AB14SZSZN0301</t>
  </si>
  <si>
    <t>AB14SZSZN0401</t>
  </si>
  <si>
    <t>AB14SZSZN0601</t>
  </si>
  <si>
    <t>AB14SZSZN0701</t>
  </si>
  <si>
    <t>AB14SZSZN0801</t>
  </si>
  <si>
    <t>AB14SZSZN0802</t>
  </si>
  <si>
    <t>AB14SZSZN0901</t>
  </si>
  <si>
    <t>AB14SZSZN1401</t>
  </si>
  <si>
    <t>AB14SZSZN1501</t>
  </si>
  <si>
    <t>AB14SZSZN1601</t>
  </si>
  <si>
    <t>AB14SZSZN1701</t>
  </si>
  <si>
    <t>AB14SZSZN1801</t>
  </si>
  <si>
    <t>AB14SZSZN1901</t>
  </si>
  <si>
    <t>AB14SZSZN2301</t>
  </si>
  <si>
    <t>AB14SZSZN2302</t>
  </si>
  <si>
    <t>AB14SZSZN2401</t>
  </si>
  <si>
    <t>AB14SZSZN2801</t>
  </si>
  <si>
    <t>AB14SZSZN3101</t>
  </si>
  <si>
    <t>AB14SZSZN3201</t>
  </si>
  <si>
    <t>AB14SZSZN0501</t>
  </si>
  <si>
    <t>AB14SZSZN1001</t>
  </si>
  <si>
    <t>AB14SZSZN1101</t>
  </si>
  <si>
    <t>AB14SZSZN1201</t>
  </si>
  <si>
    <t>AB14SZSZN1301</t>
  </si>
  <si>
    <t>AB14SZSZN2001</t>
  </si>
  <si>
    <t>AB14SZSZN2101</t>
  </si>
  <si>
    <t>AB14SZSZN2201</t>
  </si>
  <si>
    <t>AB14SZSZN2501</t>
  </si>
  <si>
    <t>AB14SZSZN2601</t>
  </si>
  <si>
    <t>AB14SZSZN2701</t>
  </si>
  <si>
    <t>AB14SZSZN2901</t>
  </si>
  <si>
    <t>AB14SZSZN3001</t>
  </si>
  <si>
    <t>AB14SZAL0101</t>
  </si>
  <si>
    <t>AB14SZAL0201</t>
  </si>
  <si>
    <t>AB14SZAL0202</t>
  </si>
  <si>
    <t>AB14SZAL0701</t>
  </si>
  <si>
    <t>AB14SZAL1001</t>
  </si>
  <si>
    <t>AB14SZAL1101</t>
  </si>
  <si>
    <t>AB14SZAL1201</t>
  </si>
  <si>
    <t>AB14SZAL1301</t>
  </si>
  <si>
    <t>AB14SZAL0301</t>
  </si>
  <si>
    <t>AB14SZAL0401</t>
  </si>
  <si>
    <t>AB14SZAL0501</t>
  </si>
  <si>
    <t>AB14SZAL0601</t>
  </si>
  <si>
    <t>AB14SZAL0801</t>
  </si>
  <si>
    <t>AB14SZAL0901</t>
  </si>
  <si>
    <t>AB14SZDL0101</t>
  </si>
  <si>
    <t>AB14SZDL0801</t>
  </si>
  <si>
    <t>AB14SZDL0802</t>
  </si>
  <si>
    <t>AB14SZDL0901</t>
  </si>
  <si>
    <t>AB14SZDL1301</t>
  </si>
  <si>
    <t>AB14SZDL1501</t>
  </si>
  <si>
    <t>AB14SZDL1502</t>
  </si>
  <si>
    <t>AB14SZDL1601</t>
  </si>
  <si>
    <t>AB14SZDL1602</t>
  </si>
  <si>
    <t>AB14SZDL0201</t>
  </si>
  <si>
    <t>AB14SZDL0202</t>
  </si>
  <si>
    <t>AB14SZDL0301</t>
  </si>
  <si>
    <t>AB14SZDL0302</t>
  </si>
  <si>
    <t>AB14SZDL0303</t>
  </si>
  <si>
    <t>AB14SZDL0304</t>
  </si>
  <si>
    <t>AB14SZDL0305</t>
  </si>
  <si>
    <t>AB14SZDL0306</t>
  </si>
  <si>
    <t>AB14SZDL0401</t>
  </si>
  <si>
    <t>AB14SZDL0501</t>
  </si>
  <si>
    <t>AB14SZDL0601</t>
  </si>
  <si>
    <t>AB14SZDL0701</t>
  </si>
  <si>
    <t>AB14SZDL1001</t>
  </si>
  <si>
    <t>AB14SZDL1101</t>
  </si>
  <si>
    <t>AB14SZDL1201</t>
  </si>
  <si>
    <t>AB14SZDL1202</t>
  </si>
  <si>
    <t>AB14SZDL1203</t>
  </si>
  <si>
    <t>AB14SZDL1204</t>
  </si>
  <si>
    <t>AB14SZDL1205</t>
  </si>
  <si>
    <t>AB14SZDL1206</t>
  </si>
  <si>
    <t>AB14SZDL1401</t>
  </si>
  <si>
    <t>AB14SZDL1402</t>
  </si>
  <si>
    <t>AB14SZDL1701</t>
  </si>
  <si>
    <t>AB14SZDL1702</t>
  </si>
  <si>
    <t>AB14SZDL1801</t>
  </si>
  <si>
    <t>AB14SZDL1802</t>
  </si>
  <si>
    <t>AB14SZDL1803</t>
  </si>
  <si>
    <t>AB14SZDL1804</t>
  </si>
  <si>
    <t>AB14SZDL1805</t>
  </si>
  <si>
    <t>AB14SZDL1806</t>
  </si>
  <si>
    <t>AB14SZDL1901</t>
  </si>
  <si>
    <t>AB14SZDL1902</t>
  </si>
  <si>
    <t>AB14SZVL0101</t>
  </si>
  <si>
    <t>AB14SZVL0201</t>
  </si>
  <si>
    <t>AB14SZVL0301</t>
  </si>
  <si>
    <t>AB14SZVL0401</t>
  </si>
  <si>
    <t>AB14SZSZL0101</t>
  </si>
  <si>
    <t>AB14SZSZL0201</t>
  </si>
  <si>
    <t>AB14SZSZL0301</t>
  </si>
  <si>
    <t>AB14SZSZL0401</t>
  </si>
  <si>
    <t>AB14SZSZL0601</t>
  </si>
  <si>
    <t>AB14SZSZL0701</t>
  </si>
  <si>
    <t>AB14SZSZL0801</t>
  </si>
  <si>
    <t>AB14SZSZL0802</t>
  </si>
  <si>
    <t>AB14SZSZL0901</t>
  </si>
  <si>
    <t>AB14SZSZL1401</t>
  </si>
  <si>
    <t>AB14SZSZL1501</t>
  </si>
  <si>
    <t>AB14SZSZL1601</t>
  </si>
  <si>
    <t>AB14SZSZL1701</t>
  </si>
  <si>
    <t>AB14SZSZL1801</t>
  </si>
  <si>
    <t>AB14SZSZL1901</t>
  </si>
  <si>
    <t>AB14SZSZL2301</t>
  </si>
  <si>
    <t>AB14SZSZL2302</t>
  </si>
  <si>
    <t>AB14SZSZL2401</t>
  </si>
  <si>
    <t>AB14SZSZL2801</t>
  </si>
  <si>
    <t>AB14SZSZL3101</t>
  </si>
  <si>
    <t>AB14SZSZL0501</t>
  </si>
  <si>
    <t>AB14SZSZL1001</t>
  </si>
  <si>
    <t>AB14SZSZL1101</t>
  </si>
  <si>
    <t>AB14SZSZL1201</t>
  </si>
  <si>
    <t>AB14SZSZL1301</t>
  </si>
  <si>
    <t>AB14SZSZL2001</t>
  </si>
  <si>
    <t>AB14SZSZL2101</t>
  </si>
  <si>
    <t>AB14SZSZL2201</t>
  </si>
  <si>
    <t>AB14SZSZL2501</t>
  </si>
  <si>
    <t>AB14SZSZL2601</t>
  </si>
  <si>
    <t>AB14SZSZL2701</t>
  </si>
  <si>
    <t>AB14SZSZL2901</t>
  </si>
  <si>
    <t>AB14SZSZL3001</t>
  </si>
  <si>
    <t>Course code</t>
  </si>
  <si>
    <t>Obligatory courses</t>
  </si>
  <si>
    <t>Optional obligatory courses</t>
  </si>
  <si>
    <t>Optional courses</t>
  </si>
  <si>
    <t>final exam</t>
  </si>
  <si>
    <t>thesis</t>
  </si>
  <si>
    <t>Combined general course in different Ambulance Officer (Paramedic) Bachelor programs</t>
  </si>
  <si>
    <t>combined general course</t>
  </si>
  <si>
    <t>Course title</t>
  </si>
  <si>
    <t>Course name of ETR</t>
  </si>
  <si>
    <t>theory</t>
  </si>
  <si>
    <t>pracice</t>
  </si>
  <si>
    <t>clinical practice</t>
  </si>
  <si>
    <t>individual</t>
  </si>
  <si>
    <t>Credit</t>
  </si>
  <si>
    <t>SEMESTER</t>
  </si>
  <si>
    <t>Exam form</t>
  </si>
  <si>
    <t>prerequisites</t>
  </si>
  <si>
    <t>paralel-requests</t>
  </si>
  <si>
    <t>Comprehensive exam</t>
  </si>
  <si>
    <t>term exam</t>
  </si>
  <si>
    <t>practice exam</t>
  </si>
  <si>
    <t>signature</t>
  </si>
  <si>
    <t>Basic</t>
  </si>
  <si>
    <t>Professional core subjects</t>
  </si>
  <si>
    <t>Health Sociology I. (sociology)</t>
  </si>
  <si>
    <t>First Aid I. (Emergency medicine-first aid, toxicplogy theory)</t>
  </si>
  <si>
    <t>First Aid I. (Emergency medicine-first aid, toxicplogy practice)</t>
  </si>
  <si>
    <t>IT in Health Care I. (health informatics)</t>
  </si>
  <si>
    <t>Medical latin language and terminology I. (medical latin)</t>
  </si>
  <si>
    <t>Biophysical, biomechanical and technologica studies (biophysics, health technological studies)</t>
  </si>
  <si>
    <t>Law in health care I. (health care law)</t>
  </si>
  <si>
    <t>Biology I. (biology)</t>
  </si>
  <si>
    <t>Chemistry, Biochemistry I. (chemistry, biochemistry)</t>
  </si>
  <si>
    <t>Anatomy I. (anatomy)</t>
  </si>
  <si>
    <t>Physiology, pathophysiology I. (physiology, pathophysiology)</t>
  </si>
  <si>
    <t>Pedagogy I. (pedagogy)</t>
  </si>
  <si>
    <t>Toolkit of modern patient care (tools applied in the course of patient care)</t>
  </si>
  <si>
    <t>Health education-health promotion I. (health education-health promotion)</t>
  </si>
  <si>
    <t>Medical latin language and terminology II. (medical latin)</t>
  </si>
  <si>
    <t>IT in Health Care II. (health informatics)</t>
  </si>
  <si>
    <t>Anatomy II. (anatomy)</t>
  </si>
  <si>
    <t>Physiology, pathophysiology II. (physiology, pathophysiology)</t>
  </si>
  <si>
    <t>Nursing skills I. (general nursing skills)</t>
  </si>
  <si>
    <t>Nursing skills I. (general nursing skills practice)</t>
  </si>
  <si>
    <t>Health psychology I. (personal psychology, social psychology, psychology of an ill patient, psychology of ages)</t>
  </si>
  <si>
    <t>Personal and communicational development I. (personal and communicational developmental group training)</t>
  </si>
  <si>
    <t>Dietetics I. (general dietetics)</t>
  </si>
  <si>
    <t>Health Sociology II. (healt sociology)</t>
  </si>
  <si>
    <t>Ethics in Heatlh Sciences I. (ethics in health care)</t>
  </si>
  <si>
    <t>Safety at work-fire prevention (work protection, fire protection)</t>
  </si>
  <si>
    <t>History of Health Sciences I. (history of patient care)</t>
  </si>
  <si>
    <t>Differentiated professional subjects</t>
  </si>
  <si>
    <t>Philosophy (philosophy and ethics)</t>
  </si>
  <si>
    <t>Socialpolitics I. (socialpolitics)</t>
  </si>
  <si>
    <t>Applied management I. (general health economic and management, quality assurance)</t>
  </si>
  <si>
    <t>Public health (public health)</t>
  </si>
  <si>
    <t>Addictology I. (addictology)</t>
  </si>
  <si>
    <t>Physiology-patophysiology III. (physiology-patophysiology)</t>
  </si>
  <si>
    <t>Physiotherapy I. (general physiotherapy)</t>
  </si>
  <si>
    <t>Gerontology I. (gerontology)</t>
  </si>
  <si>
    <t>Pharmacology I. (pharmacology)</t>
  </si>
  <si>
    <t>Public hygiene-epidemiology I. (public hygiene-epidemiology)</t>
  </si>
  <si>
    <t>Nursing skills II. (general nursing skills)</t>
  </si>
  <si>
    <t>Nursing skills II. (general nursing skills practice)</t>
  </si>
  <si>
    <r>
      <rPr>
        <sz val="8"/>
        <rFont val="Times New Roman"/>
        <family val="1"/>
      </rPr>
      <t>History of Health Sciences II</t>
    </r>
    <r>
      <rPr>
        <b/>
        <sz val="8"/>
        <rFont val="Times New Roman"/>
        <family val="1"/>
      </rPr>
      <t xml:space="preserve">. </t>
    </r>
    <r>
      <rPr>
        <sz val="8"/>
        <rFont val="Times New Roman"/>
        <family val="1"/>
      </rPr>
      <t>(history of medical care and midwifery)</t>
    </r>
  </si>
  <si>
    <t>Basic clinical knowledge and propaedeutics I. (basic clinical knowledge and propedeutics)</t>
  </si>
  <si>
    <t>Microbiology I. (microbiology)</t>
  </si>
  <si>
    <t>Pathology I. (pathology)</t>
  </si>
  <si>
    <t xml:space="preserve">Health psychology II (communication and personal development, psychology of nursing) </t>
  </si>
  <si>
    <t xml:space="preserve">Ethichs in health scienes II. (ethics, ethics of obstetrics and gynaecology) </t>
  </si>
  <si>
    <t>Research methodology and biostatistics I. (research methodology)</t>
  </si>
  <si>
    <t>Environmental risk factors (environmental risk factors)</t>
  </si>
  <si>
    <t xml:space="preserve">Complementary medicine I. (basic alternative treatment and care in obstetrics and gynaecology) </t>
  </si>
  <si>
    <t>Neonatal reanimation (neonatal reanimation)</t>
  </si>
  <si>
    <t>Neonatal reanimation</t>
  </si>
  <si>
    <t>Neonatal reanimation (neonatal reanimation practice)</t>
  </si>
  <si>
    <r>
      <rPr>
        <sz val="8"/>
        <rFont val="Times New Roman"/>
        <family val="1"/>
      </rPr>
      <t xml:space="preserve">Obstetrics and gynaecology I. (obstetrics and gynaecology clinical theory, nursing theory and psychiatry of nursing)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 xml:space="preserve"> Obstetrics and gynaecology nursing theory I) </t>
    </r>
  </si>
  <si>
    <t xml:space="preserve">Obstetrics and gynaecology I. (obstetrics and gynaecology clinical theory, nursing theory and psychiatry of nursing) / Obstetrics and gynaecology nursing theory I. practice) </t>
  </si>
  <si>
    <r>
      <rPr>
        <sz val="8"/>
        <rFont val="Times New Roman"/>
        <family val="1"/>
      </rPr>
      <t xml:space="preserve">Obstetrics and gynaecology I. (obstetrics and gynaecology clinical theory, nursing theory and psychiatry of nursing)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>Obstetrics</t>
    </r>
    <r>
      <rPr>
        <sz val="8"/>
        <rFont val="Times New Roman"/>
        <family val="1"/>
      </rPr>
      <t xml:space="preserve"> I)</t>
    </r>
  </si>
  <si>
    <t>Obstetrics and gynaecology I. (obstetrics and gynaecology clinical theory, nursing theory and psychiatry of nursing) /Obstetrics I. practice)</t>
  </si>
  <si>
    <t>Obstetrics and gynaecology I. (obstetrics and gynaecology clinical theory, nursing theory and psychiatry of nursing) /Gynaecology I.)</t>
  </si>
  <si>
    <t>Obstetrics and gynaecology I. (obstetrics and gynaecology clinical theory, nursing theory and psychiatry of nursing) /Gynaecology I. practice)</t>
  </si>
  <si>
    <t xml:space="preserve">Obstetrics and gynaecology I. (obstetrics and gynaecology clinical theory, nursing theory and psychiatry of nursing) </t>
  </si>
  <si>
    <t>Infant medicine and pediatrics I. (physiological states and diseases of infant medicine and pediatrics)</t>
  </si>
  <si>
    <t xml:space="preserve">Neonatology (physiological and intensive neonatal care) </t>
  </si>
  <si>
    <t>Immunology (immunology)</t>
  </si>
  <si>
    <t>Neonatal ward practice (childbed and "rooming-in")</t>
  </si>
  <si>
    <t xml:space="preserve">Transcultural nursing (transcultural nursing and caring needs) </t>
  </si>
  <si>
    <t xml:space="preserve">Transcultural nursing (transcultural nursing and caring needs practice) </t>
  </si>
  <si>
    <t>Health psychology  III. (social psychology)</t>
  </si>
  <si>
    <t>Clinical Knowledges I. (clinical ophthalmology, ear-nose-throat)</t>
  </si>
  <si>
    <t>Internal medicine I. (internal medicine)</t>
  </si>
  <si>
    <t>Surgery I. (surgery)</t>
  </si>
  <si>
    <t>Complementary medicine II. (fields and methods of complementary medicine)</t>
  </si>
  <si>
    <t>Genetics (clinical genetics)</t>
  </si>
  <si>
    <t>Obstetrics and gynaecology II. (childbirth and delivery room duties, family-centered obtetrics practice)</t>
  </si>
  <si>
    <r>
      <t xml:space="preserve">Obstetrics and gynaecology II. (childbirth and delivery room duties, family-centered obtetrics practice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 xml:space="preserve">Obstetrics and gynaecology nursing theory II) </t>
    </r>
  </si>
  <si>
    <r>
      <t>Obstetrics and gynaecology II. (childbirth and delivery room duties, family-centered obtetrics practice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 xml:space="preserve">Obstetrics and gynaecology nursing theory II. practice) </t>
    </r>
  </si>
  <si>
    <r>
      <t xml:space="preserve">Obstetrics and gynaecology II. (childbirth and delivery room duties, family-centered obtetrics practice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>Obstetrics II.</t>
    </r>
  </si>
  <si>
    <t xml:space="preserve">Obstetrics and gynaecology II. (childbirth and delivery room duties, family-centered obtetrics practice) </t>
  </si>
  <si>
    <t>Intensive care, anaesthetics I. (obstetrics and gynaecology surgery room and anaesthetics)</t>
  </si>
  <si>
    <t>Intensive care, anaesthetics I. (obstetrics and gynaecology surgery room and anaesthetics practice)</t>
  </si>
  <si>
    <t>Transcultural delivery room care (in the environment of the delivery room)</t>
  </si>
  <si>
    <t>Transcultural delivery room care (in the environment of the delivery room practice)</t>
  </si>
  <si>
    <t xml:space="preserve">Developmental neurology (developmental neurology - neurohabilitation) </t>
  </si>
  <si>
    <t>Developmental neurology (developmental neurology - neurohabilitation practice)</t>
  </si>
  <si>
    <t>Clinical knowledges II. (dermatology, orthopaedics)</t>
  </si>
  <si>
    <t>Transfusiology (transfusiology)</t>
  </si>
  <si>
    <t>Transfusiology (transfusiology practice)</t>
  </si>
  <si>
    <t xml:space="preserve">Obstetrics and gynaecology III. (preparation for pregnancy and childbirth, rooming-in, childbed) </t>
  </si>
  <si>
    <r>
      <t xml:space="preserve">Obstetrics and gynaecology III. (preparation for pregnancy and childbirth, rooming-in, childbed)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>Obstetrics and gynaecology nursing theory III</t>
    </r>
  </si>
  <si>
    <r>
      <t xml:space="preserve">Obstetrics and gynaecology III. (preparation for pregnancy and childbirth, rooming-in, childbed)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>Obstetrics and gynaecology nursing theory III practice</t>
    </r>
  </si>
  <si>
    <r>
      <t xml:space="preserve">Obstetrics and gynaecology III. (preparation for pregnancy and childbirth, rooming-in, childbed)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>Obstetrics III.</t>
    </r>
  </si>
  <si>
    <r>
      <t xml:space="preserve">Obstetrics and gynaecology III. (preparation for pregnancy and childbirth, rooming-in, childbed)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>Obstetrics III. practice</t>
    </r>
  </si>
  <si>
    <r>
      <t xml:space="preserve">Obstetrics and gynaecology III. (preparation for pregnancy and childbirth, rooming-in, childbed)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 xml:space="preserve">Gynaecology III. </t>
    </r>
  </si>
  <si>
    <r>
      <t xml:space="preserve">Obstetrics and gynaecology III. (preparation for pregnancy and childbirth, rooming-in, childbed) </t>
    </r>
    <r>
      <rPr>
        <sz val="8"/>
        <rFont val="Times New Roman"/>
        <family val="1"/>
      </rPr>
      <t>y/</t>
    </r>
    <r>
      <rPr>
        <sz val="8"/>
        <rFont val="Times New Roman"/>
        <family val="1"/>
      </rPr>
      <t>Gynaecology III. practice</t>
    </r>
  </si>
  <si>
    <t xml:space="preserve">Obstetrics and gynaecology IV. (specialty wards for placental pathology and gynaecology, family protection services) </t>
  </si>
  <si>
    <t>Obstetrics and gynaecology IV. (specialty wards for placental pathology and gynaecology, family protection services practice /Obstetrics IV)</t>
  </si>
  <si>
    <r>
      <rPr>
        <sz val="8"/>
        <rFont val="Times New Roman"/>
        <family val="1"/>
      </rPr>
      <t xml:space="preserve">Obstetrics and gynaecology IV. (specialty wards for placental pathology and gynaecology, family protection services) </t>
    </r>
    <r>
      <rPr>
        <sz val="8"/>
        <rFont val="Times New Roman"/>
        <family val="1"/>
      </rPr>
      <t>/</t>
    </r>
    <r>
      <rPr>
        <sz val="8"/>
        <rFont val="Times New Roman"/>
        <family val="1"/>
      </rPr>
      <t>Obstetrics IV practice</t>
    </r>
  </si>
  <si>
    <t>Research methodology and biostatistics II. (ik: biostatistics)</t>
  </si>
  <si>
    <t xml:space="preserve">Obstetrics and gynaecology V. (pyhysiological and chronic functioning of reproductional organs, ethics of obstetrics and gynaecology, oncologic care and nursing in obstetrics and gynaecology)  </t>
  </si>
  <si>
    <t>Obstetrics and gynaecology V. (pyhysiological and chronic functioning of reproductional organs, ethics of obstetrics and gynaecology, oncologic care and nursing in obstetrics and gynaecology)  /Nursing theory IV)</t>
  </si>
  <si>
    <r>
      <t xml:space="preserve">Obstetrics and gynaecology V. (pyhysiological and chronic functioning of reproductional organs, ethics of obstetrics and gynaecology, oncologic care and nursing in obstetrics and gynaecology)  </t>
    </r>
    <r>
      <rPr>
        <sz val="8"/>
        <rFont val="Times New Roman"/>
        <family val="1"/>
        <charset val="238"/>
      </rPr>
      <t>/</t>
    </r>
    <r>
      <rPr>
        <sz val="8"/>
        <rFont val="Times New Roman"/>
        <family val="1"/>
      </rPr>
      <t xml:space="preserve">Nursing theory </t>
    </r>
    <r>
      <rPr>
        <sz val="8"/>
        <rFont val="Times New Roman"/>
        <family val="1"/>
        <charset val="238"/>
      </rPr>
      <t>IV</t>
    </r>
    <r>
      <rPr>
        <sz val="8"/>
        <rFont val="Times New Roman"/>
        <family val="1"/>
      </rPr>
      <t>practice</t>
    </r>
    <r>
      <rPr>
        <sz val="8"/>
        <rFont val="Times New Roman"/>
        <family val="1"/>
        <charset val="238"/>
      </rPr>
      <t>)</t>
    </r>
  </si>
  <si>
    <t>Obstetrics and gynaecology V. (pyhysiological and chronic functioning of reproductional organs, ethics of obstetrics and gynaecology, oncologic care and nursing in obstetrics and gynaecology)  /Gynaecology IV)</t>
  </si>
  <si>
    <t>Obstetrics and gynaecology V. (pyhysiological and chronic functioning of reproductional organs, ethics of obstetrics and gynaecology, oncologic care and nursing in obstetrics and gynaecology)  /Gynaecology IV practice)</t>
  </si>
  <si>
    <r>
      <t xml:space="preserve">Obstetrics and gynaecology V. (pyhysiological and chronic functioning of reproductional organs, ethics of obstetrics and gynaecology, oncologic care and nursing in obstetrics and gynaecology)  </t>
    </r>
    <r>
      <rPr>
        <sz val="8"/>
        <rFont val="Times New Roman"/>
        <family val="1"/>
        <charset val="238"/>
      </rPr>
      <t>/</t>
    </r>
    <r>
      <rPr>
        <sz val="8"/>
        <rFont val="Times New Roman"/>
        <family val="1"/>
      </rPr>
      <t xml:space="preserve">Obstetrics </t>
    </r>
    <r>
      <rPr>
        <sz val="8"/>
        <rFont val="Times New Roman"/>
        <family val="1"/>
        <charset val="238"/>
      </rPr>
      <t>V)</t>
    </r>
  </si>
  <si>
    <r>
      <t xml:space="preserve">Obstetrics and gynaecology V. (pyhysiological and chronic functioning of reproductional organs, ethics of obstetrics and gynaecology, oncologic care and nursing in obstetrics and gynaecology)  </t>
    </r>
    <r>
      <rPr>
        <sz val="8"/>
        <rFont val="Times New Roman"/>
        <family val="1"/>
        <charset val="238"/>
      </rPr>
      <t>/</t>
    </r>
    <r>
      <rPr>
        <sz val="8"/>
        <rFont val="Times New Roman"/>
        <family val="1"/>
      </rPr>
      <t xml:space="preserve">Obstetrics </t>
    </r>
    <r>
      <rPr>
        <sz val="8"/>
        <rFont val="Times New Roman"/>
        <family val="1"/>
        <charset val="238"/>
      </rPr>
      <t>V</t>
    </r>
    <r>
      <rPr>
        <sz val="8"/>
        <rFont val="Times New Roman"/>
        <family val="1"/>
      </rPr>
      <t xml:space="preserve"> practice</t>
    </r>
    <r>
      <rPr>
        <sz val="8"/>
        <rFont val="Times New Roman"/>
        <family val="1"/>
        <charset val="238"/>
      </rPr>
      <t>)</t>
    </r>
  </si>
  <si>
    <t xml:space="preserve">Obstetrics, gynaecology VI. (pregnancy and childbed care)  </t>
  </si>
  <si>
    <r>
      <t xml:space="preserve">Obstetrics, gynaecology VI. (pregnancy and childbed care) </t>
    </r>
    <r>
      <rPr>
        <sz val="8"/>
        <rFont val="Times New Roman"/>
        <family val="1"/>
        <charset val="238"/>
      </rPr>
      <t xml:space="preserve"> /</t>
    </r>
    <r>
      <rPr>
        <sz val="8"/>
        <rFont val="Times New Roman"/>
        <family val="1"/>
      </rPr>
      <t>Gynaecology</t>
    </r>
    <r>
      <rPr>
        <sz val="8"/>
        <rFont val="Times New Roman"/>
        <family val="1"/>
        <charset val="238"/>
      </rPr>
      <t xml:space="preserve"> V)</t>
    </r>
  </si>
  <si>
    <r>
      <t xml:space="preserve">Obstetrics, gynaecology VI. (pregnancy and childbed care)  </t>
    </r>
    <r>
      <rPr>
        <sz val="8"/>
        <rFont val="Times New Roman"/>
        <family val="1"/>
        <charset val="238"/>
      </rPr>
      <t>/</t>
    </r>
    <r>
      <rPr>
        <sz val="8"/>
        <rFont val="Times New Roman"/>
        <family val="1"/>
      </rPr>
      <t>Obstetrics</t>
    </r>
    <r>
      <rPr>
        <sz val="8"/>
        <rFont val="Times New Roman"/>
        <family val="1"/>
        <charset val="238"/>
      </rPr>
      <t xml:space="preserve"> VI)</t>
    </r>
  </si>
  <si>
    <r>
      <t xml:space="preserve">Obstetrics, gynaecology VI. (pregnancy and childbed care)  </t>
    </r>
    <r>
      <rPr>
        <sz val="8"/>
        <rFont val="Times New Roman"/>
        <family val="1"/>
        <charset val="238"/>
      </rPr>
      <t xml:space="preserve"> /</t>
    </r>
    <r>
      <rPr>
        <sz val="8"/>
        <rFont val="Times New Roman"/>
        <family val="1"/>
      </rPr>
      <t>Obstetrics</t>
    </r>
    <r>
      <rPr>
        <sz val="8"/>
        <rFont val="Times New Roman"/>
        <family val="1"/>
        <charset val="238"/>
      </rPr>
      <t xml:space="preserve"> VI  </t>
    </r>
    <r>
      <rPr>
        <sz val="8"/>
        <rFont val="Times New Roman"/>
        <family val="1"/>
      </rPr>
      <t>field practice</t>
    </r>
    <r>
      <rPr>
        <sz val="8"/>
        <rFont val="Times New Roman"/>
        <family val="1"/>
        <charset val="238"/>
      </rPr>
      <t>)</t>
    </r>
  </si>
  <si>
    <t>Obstetrics, gynaecologyVII. (physiological and chronic pregnancy)</t>
  </si>
  <si>
    <t>Obstetrics, gynaecologyVII. (physiological and chronic pregnancy practice)</t>
  </si>
  <si>
    <t>Personal and communicational development I. II. (phsychosomatics of the pregnancy, mother-fetus communication)</t>
  </si>
  <si>
    <t>Preparation for delivery  (preparation for pregnancy and delivery)</t>
  </si>
  <si>
    <t xml:space="preserve">Health care aspects of the EU-membership (health care aspects of the EU-membership) </t>
  </si>
  <si>
    <t>First integrated final exam  (Obstetrics, gynaecology I.-II.-III.-IV-V.)</t>
  </si>
  <si>
    <t xml:space="preserve">Practicum I. (final practice) </t>
  </si>
  <si>
    <t xml:space="preserve">Practicum II. (final practice) </t>
  </si>
  <si>
    <t>THESIS</t>
  </si>
  <si>
    <t>semester total hours</t>
  </si>
  <si>
    <t>theory total hours</t>
  </si>
  <si>
    <t>practice total hours</t>
  </si>
  <si>
    <t>individual preparation</t>
  </si>
  <si>
    <t>semester total hours (theory+practice hours)</t>
  </si>
  <si>
    <t>Total hours (individual preparation.+theory+practice hours)</t>
  </si>
  <si>
    <t>Average weekly class-hours per semesters (total number of class hours / teaching weeks in a semester {full time 13})</t>
  </si>
  <si>
    <t>practice</t>
  </si>
  <si>
    <t>clinical/field  practice</t>
  </si>
  <si>
    <t>Total</t>
  </si>
  <si>
    <t>hours</t>
  </si>
  <si>
    <t>credit</t>
  </si>
  <si>
    <t>total (practice+clinical)</t>
  </si>
  <si>
    <t>Measures</t>
  </si>
  <si>
    <t>Basic courses</t>
  </si>
  <si>
    <t>Total – theoretical courses</t>
  </si>
  <si>
    <t>Total – practical courses</t>
  </si>
  <si>
    <t>total</t>
  </si>
  <si>
    <t>classroom practice</t>
  </si>
  <si>
    <t>Thesis</t>
  </si>
  <si>
    <t xml:space="preserve">Hours (theory + practice) </t>
  </si>
  <si>
    <t>% of theory and practice hours of the program compared to the total number of hours (theory+practice)</t>
  </si>
  <si>
    <t xml:space="preserve">% of hours set by Hungarian law compared to the total number of hours </t>
  </si>
  <si>
    <t xml:space="preserve">Credit values of the program and their % compared to the total number of credits </t>
  </si>
  <si>
    <t xml:space="preserve">Credit value range set by Hungarian law and its % compared to the total number of credits (240) </t>
  </si>
  <si>
    <t>point</t>
  </si>
  <si>
    <t>*Medical English language courses are organised at the Faculty of Health Sciences based on the Code of Studies and Examinations in accordance with the Dean's Order nr. 3/2008.</t>
  </si>
  <si>
    <t>Physiology, pathophysiology I.</t>
  </si>
  <si>
    <t>Anatomy I.</t>
  </si>
  <si>
    <t xml:space="preserve">Pedagogy I. </t>
  </si>
  <si>
    <t>Medical latin language and terminology I.</t>
  </si>
  <si>
    <t xml:space="preserve">IT in Health Care  I. </t>
  </si>
  <si>
    <t>Anatomy I.,
Physiology, pathophysiology I.</t>
  </si>
  <si>
    <t xml:space="preserve">Anatomy II. </t>
  </si>
  <si>
    <t>Physiology, pathophysiology II.</t>
  </si>
  <si>
    <t xml:space="preserve">Health Sociology I. </t>
  </si>
  <si>
    <t>Personal and communicational development I., 
Health Sociology II.</t>
  </si>
  <si>
    <t>Health Psychology I.,
Health Socioloogy II.</t>
  </si>
  <si>
    <t xml:space="preserve">Personal and communicational development I., 
Health Psychology I. </t>
  </si>
  <si>
    <t>Anatomy II, Physiology, pathophysiology II.</t>
  </si>
  <si>
    <t>Nursing Skills I., Physiology, pathophysiology II.</t>
  </si>
  <si>
    <t xml:space="preserve">Biology I. </t>
  </si>
  <si>
    <t>Health Psychology I.,
Personal and communicational development I.</t>
  </si>
  <si>
    <t>Ethics in health sciences I.</t>
  </si>
  <si>
    <t xml:space="preserve">IT in health care II. </t>
  </si>
  <si>
    <t>First Aid I</t>
  </si>
  <si>
    <t>Nursing Skills  I.
Anatomy  II.</t>
  </si>
  <si>
    <t>Neonatal ward practice,
Infant medicine and pediatrics I.,
Neonatology</t>
  </si>
  <si>
    <t>Neonatology,
Neonatal ward practice,
Obstetrics, Gynaecology I.</t>
  </si>
  <si>
    <t>Obstetrics, Gynaecology I.,
Neonatology,
Csecsemő-gyermekgyógyászat I.</t>
  </si>
  <si>
    <t>Neonatal ward practice,
Infant medicine and pediatrics I.,
Obstetrics, Gynaecologyt I.</t>
  </si>
  <si>
    <t>Phsysiology, pathophyiology II.</t>
  </si>
  <si>
    <t xml:space="preserve">Health Psychology II. </t>
  </si>
  <si>
    <t>Obstetrics, gynaecology I.</t>
  </si>
  <si>
    <t>Neonatology</t>
  </si>
  <si>
    <t>Obstetrics, gynaecology II.</t>
  </si>
  <si>
    <t xml:space="preserve">Research methodology and biostatistics I. </t>
  </si>
  <si>
    <t>Obstetrics, gynaecology III.</t>
  </si>
  <si>
    <t>Obstetrics, gynaecology I.-II.-III.-IV-V.</t>
  </si>
  <si>
    <t>First integrated final exam</t>
  </si>
  <si>
    <t>Course classification in accordance with the Code of Studies and Examinations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</si>
</sst>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i/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</font>
    <font>
      <strike/>
      <sz val="11"/>
      <name val="Times New Roman"/>
      <family val="1"/>
    </font>
    <font>
      <sz val="6"/>
      <name val="Times New Roman"/>
      <family val="1"/>
      <charset val="238"/>
    </font>
    <font>
      <sz val="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 diagonalDown="1">
      <left/>
      <right style="medium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thin">
        <color auto="1"/>
      </bottom>
      <diagonal/>
    </border>
  </borders>
  <cellStyleXfs count="94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27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0" fontId="3" fillId="7" borderId="24" xfId="0" applyFont="1" applyFill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6" fillId="0" borderId="23" xfId="0" applyFont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Border="1" applyAlignment="1">
      <alignment horizont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9" fontId="3" fillId="0" borderId="0" xfId="0" applyNumberFormat="1" applyFont="1" applyBorder="1" applyAlignment="1">
      <alignment horizontal="center"/>
    </xf>
    <xf numFmtId="0" fontId="3" fillId="0" borderId="58" xfId="0" applyFont="1" applyFill="1" applyBorder="1" applyAlignment="1" applyProtection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1" fillId="0" borderId="0" xfId="0" applyFont="1"/>
    <xf numFmtId="0" fontId="1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0" fontId="3" fillId="0" borderId="58" xfId="1" applyNumberFormat="1" applyFont="1" applyFill="1" applyBorder="1" applyAlignment="1">
      <alignment horizontal="center"/>
    </xf>
    <xf numFmtId="10" fontId="3" fillId="0" borderId="22" xfId="1" applyNumberFormat="1" applyFont="1" applyFill="1" applyBorder="1" applyAlignment="1">
      <alignment horizontal="center"/>
    </xf>
    <xf numFmtId="10" fontId="3" fillId="0" borderId="59" xfId="1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2" fillId="0" borderId="50" xfId="0" applyFont="1" applyBorder="1" applyAlignment="1">
      <alignment horizontal="center"/>
    </xf>
    <xf numFmtId="9" fontId="3" fillId="0" borderId="56" xfId="1" applyFont="1" applyFill="1" applyBorder="1" applyAlignment="1">
      <alignment horizontal="center"/>
    </xf>
    <xf numFmtId="0" fontId="8" fillId="6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 applyBorder="1" applyAlignment="1"/>
    <xf numFmtId="0" fontId="1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58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59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60" xfId="0" applyFont="1" applyFill="1" applyBorder="1" applyAlignment="1" applyProtection="1">
      <alignment horizontal="center" vertical="center" wrapText="1"/>
    </xf>
    <xf numFmtId="0" fontId="3" fillId="0" borderId="5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vertical="center" wrapText="1"/>
    </xf>
    <xf numFmtId="0" fontId="2" fillId="9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vertical="center" wrapText="1"/>
    </xf>
    <xf numFmtId="0" fontId="3" fillId="9" borderId="42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3" fillId="7" borderId="60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59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59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 wrapText="1"/>
    </xf>
    <xf numFmtId="0" fontId="2" fillId="7" borderId="60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1" fontId="9" fillId="0" borderId="0" xfId="0" applyNumberFormat="1" applyFont="1" applyFill="1" applyBorder="1" applyAlignment="1"/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Fill="1" applyBorder="1"/>
    <xf numFmtId="0" fontId="11" fillId="0" borderId="0" xfId="0" applyFont="1" applyBorder="1"/>
    <xf numFmtId="10" fontId="3" fillId="0" borderId="28" xfId="1" applyNumberFormat="1" applyFont="1" applyFill="1" applyBorder="1" applyAlignment="1">
      <alignment horizont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8" fillId="6" borderId="24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0" borderId="53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/>
    <xf numFmtId="0" fontId="2" fillId="10" borderId="2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Fill="1" applyBorder="1" applyAlignment="1">
      <alignment horizontal="center" vertical="top" wrapText="1"/>
    </xf>
    <xf numFmtId="0" fontId="3" fillId="13" borderId="35" xfId="0" applyFont="1" applyFill="1" applyBorder="1" applyAlignment="1">
      <alignment horizontal="left" vertical="center" wrapText="1"/>
    </xf>
    <xf numFmtId="0" fontId="3" fillId="13" borderId="24" xfId="0" applyFont="1" applyFill="1" applyBorder="1" applyAlignment="1">
      <alignment horizontal="left" vertical="center" wrapText="1"/>
    </xf>
    <xf numFmtId="0" fontId="3" fillId="13" borderId="60" xfId="0" applyFont="1" applyFill="1" applyBorder="1" applyAlignment="1">
      <alignment horizontal="left" vertical="center" wrapText="1"/>
    </xf>
    <xf numFmtId="0" fontId="3" fillId="13" borderId="60" xfId="0" applyFont="1" applyFill="1" applyBorder="1" applyAlignment="1">
      <alignment horizontal="left" vertical="center"/>
    </xf>
    <xf numFmtId="0" fontId="10" fillId="10" borderId="2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11" borderId="24" xfId="0" applyFont="1" applyFill="1" applyBorder="1" applyAlignment="1">
      <alignment vertical="center" wrapText="1"/>
    </xf>
    <xf numFmtId="0" fontId="9" fillId="10" borderId="35" xfId="0" applyFont="1" applyFill="1" applyBorder="1" applyAlignment="1">
      <alignment vertical="center" wrapText="1"/>
    </xf>
    <xf numFmtId="0" fontId="9" fillId="11" borderId="24" xfId="0" applyFont="1" applyFill="1" applyBorder="1" applyAlignment="1">
      <alignment vertical="center" wrapText="1"/>
    </xf>
    <xf numFmtId="0" fontId="9" fillId="11" borderId="24" xfId="0" applyFont="1" applyFill="1" applyBorder="1" applyAlignment="1">
      <alignment horizontal="left" vertical="center" wrapText="1"/>
    </xf>
    <xf numFmtId="0" fontId="9" fillId="10" borderId="35" xfId="0" applyFont="1" applyFill="1" applyBorder="1" applyAlignment="1">
      <alignment horizontal="left" vertical="center" wrapText="1"/>
    </xf>
    <xf numFmtId="0" fontId="9" fillId="10" borderId="24" xfId="0" applyFont="1" applyFill="1" applyBorder="1" applyAlignment="1">
      <alignment horizontal="left" vertical="center" wrapText="1"/>
    </xf>
    <xf numFmtId="0" fontId="9" fillId="12" borderId="60" xfId="0" applyFont="1" applyFill="1" applyBorder="1" applyAlignment="1">
      <alignment horizontal="left" vertical="center" wrapText="1"/>
    </xf>
    <xf numFmtId="0" fontId="9" fillId="12" borderId="24" xfId="0" applyFont="1" applyFill="1" applyBorder="1" applyAlignment="1">
      <alignment horizontal="left" vertical="center" wrapText="1"/>
    </xf>
    <xf numFmtId="0" fontId="9" fillId="10" borderId="24" xfId="0" applyFont="1" applyFill="1" applyBorder="1" applyAlignment="1" applyProtection="1">
      <alignment horizontal="left" vertical="center" wrapText="1"/>
    </xf>
    <xf numFmtId="0" fontId="9" fillId="10" borderId="35" xfId="0" applyFont="1" applyFill="1" applyBorder="1" applyAlignment="1" applyProtection="1">
      <alignment horizontal="left" vertical="center" wrapText="1"/>
    </xf>
    <xf numFmtId="0" fontId="9" fillId="12" borderId="24" xfId="0" applyFont="1" applyFill="1" applyBorder="1" applyAlignment="1" applyProtection="1">
      <alignment horizontal="left" vertical="center" wrapText="1"/>
    </xf>
    <xf numFmtId="0" fontId="9" fillId="14" borderId="60" xfId="0" applyFont="1" applyFill="1" applyBorder="1" applyAlignment="1">
      <alignment horizontal="left" vertical="center"/>
    </xf>
    <xf numFmtId="0" fontId="9" fillId="10" borderId="60" xfId="0" applyFont="1" applyFill="1" applyBorder="1" applyAlignment="1" applyProtection="1">
      <alignment horizontal="left" vertical="center" wrapText="1"/>
    </xf>
    <xf numFmtId="0" fontId="8" fillId="6" borderId="4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top" wrapText="1"/>
    </xf>
    <xf numFmtId="0" fontId="10" fillId="0" borderId="0" xfId="0" applyFont="1" applyBorder="1" applyAlignment="1">
      <alignment horizontal="left"/>
    </xf>
    <xf numFmtId="0" fontId="9" fillId="10" borderId="17" xfId="0" applyFont="1" applyFill="1" applyBorder="1" applyAlignment="1">
      <alignment vertical="center" wrapText="1"/>
    </xf>
    <xf numFmtId="0" fontId="9" fillId="10" borderId="24" xfId="0" applyFont="1" applyFill="1" applyBorder="1" applyAlignment="1">
      <alignment vertical="center" wrapText="1"/>
    </xf>
    <xf numFmtId="0" fontId="9" fillId="12" borderId="60" xfId="0" applyFont="1" applyFill="1" applyBorder="1" applyAlignment="1">
      <alignment vertical="center" wrapText="1"/>
    </xf>
    <xf numFmtId="0" fontId="9" fillId="12" borderId="24" xfId="0" applyFont="1" applyFill="1" applyBorder="1" applyAlignment="1">
      <alignment vertical="center" wrapText="1"/>
    </xf>
    <xf numFmtId="0" fontId="9" fillId="10" borderId="24" xfId="0" applyFont="1" applyFill="1" applyBorder="1" applyAlignment="1" applyProtection="1">
      <alignment vertical="center" wrapText="1"/>
    </xf>
    <xf numFmtId="0" fontId="9" fillId="11" borderId="35" xfId="0" applyFont="1" applyFill="1" applyBorder="1" applyAlignment="1" applyProtection="1">
      <alignment vertical="center" wrapText="1"/>
    </xf>
    <xf numFmtId="0" fontId="9" fillId="11" borderId="24" xfId="0" applyFont="1" applyFill="1" applyBorder="1" applyAlignment="1" applyProtection="1">
      <alignment vertical="center" wrapText="1"/>
    </xf>
    <xf numFmtId="0" fontId="9" fillId="11" borderId="60" xfId="0" applyFont="1" applyFill="1" applyBorder="1" applyAlignment="1" applyProtection="1">
      <alignment vertical="center" wrapText="1"/>
    </xf>
    <xf numFmtId="0" fontId="9" fillId="10" borderId="35" xfId="0" applyFont="1" applyFill="1" applyBorder="1" applyAlignment="1" applyProtection="1">
      <alignment vertical="center" wrapText="1"/>
    </xf>
    <xf numFmtId="0" fontId="9" fillId="11" borderId="60" xfId="0" applyFont="1" applyFill="1" applyBorder="1" applyAlignment="1">
      <alignment vertical="center" wrapText="1"/>
    </xf>
    <xf numFmtId="0" fontId="2" fillId="10" borderId="24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2" fillId="0" borderId="63" xfId="0" applyFont="1" applyFill="1" applyBorder="1" applyAlignment="1">
      <alignment horizontal="center" vertical="center" textRotation="90" wrapText="1"/>
    </xf>
    <xf numFmtId="0" fontId="3" fillId="13" borderId="23" xfId="0" applyFont="1" applyFill="1" applyBorder="1" applyAlignment="1">
      <alignment horizontal="left" vertical="center" wrapText="1"/>
    </xf>
    <xf numFmtId="0" fontId="3" fillId="13" borderId="49" xfId="0" applyFont="1" applyFill="1" applyBorder="1" applyAlignment="1">
      <alignment horizontal="left" vertical="center" wrapText="1"/>
    </xf>
    <xf numFmtId="0" fontId="14" fillId="10" borderId="24" xfId="0" applyFont="1" applyFill="1" applyBorder="1" applyAlignment="1">
      <alignment horizontal="left" vertical="center" wrapText="1"/>
    </xf>
    <xf numFmtId="0" fontId="14" fillId="11" borderId="24" xfId="0" applyFont="1" applyFill="1" applyBorder="1" applyAlignment="1">
      <alignment horizontal="left" vertical="center" wrapText="1"/>
    </xf>
    <xf numFmtId="0" fontId="14" fillId="12" borderId="24" xfId="0" applyFont="1" applyFill="1" applyBorder="1" applyAlignment="1">
      <alignment horizontal="left" vertical="center" wrapText="1"/>
    </xf>
    <xf numFmtId="0" fontId="14" fillId="12" borderId="60" xfId="0" applyFont="1" applyFill="1" applyBorder="1" applyAlignment="1">
      <alignment horizontal="left" vertical="center" wrapText="1"/>
    </xf>
    <xf numFmtId="0" fontId="14" fillId="10" borderId="35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11" borderId="35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 applyProtection="1">
      <alignment horizontal="left" vertical="center" wrapText="1"/>
    </xf>
    <xf numFmtId="0" fontId="3" fillId="10" borderId="24" xfId="0" applyFont="1" applyFill="1" applyBorder="1" applyAlignment="1">
      <alignment vertical="center" wrapText="1"/>
    </xf>
    <xf numFmtId="0" fontId="3" fillId="11" borderId="24" xfId="0" applyFont="1" applyFill="1" applyBorder="1" applyAlignment="1">
      <alignment vertical="center" wrapText="1"/>
    </xf>
    <xf numFmtId="0" fontId="3" fillId="10" borderId="35" xfId="0" applyFont="1" applyFill="1" applyBorder="1" applyAlignment="1" applyProtection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 applyProtection="1">
      <alignment horizontal="left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 applyProtection="1">
      <alignment horizontal="left" vertical="center" wrapText="1"/>
    </xf>
    <xf numFmtId="0" fontId="3" fillId="14" borderId="60" xfId="0" applyFont="1" applyFill="1" applyBorder="1" applyAlignment="1">
      <alignment vertical="center" wrapText="1"/>
    </xf>
    <xf numFmtId="0" fontId="3" fillId="10" borderId="6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6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10" borderId="24" xfId="0" applyFont="1" applyFill="1" applyBorder="1" applyAlignment="1">
      <alignment vertical="center" wrapText="1"/>
    </xf>
    <xf numFmtId="0" fontId="3" fillId="11" borderId="30" xfId="0" applyFont="1" applyFill="1" applyBorder="1" applyAlignment="1">
      <alignment horizontal="left" vertical="center" wrapText="1"/>
    </xf>
    <xf numFmtId="0" fontId="3" fillId="11" borderId="17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 applyProtection="1">
      <alignment horizontal="left" vertical="center" wrapText="1"/>
    </xf>
    <xf numFmtId="0" fontId="2" fillId="11" borderId="39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" fillId="10" borderId="24" xfId="0" applyFont="1" applyFill="1" applyBorder="1" applyAlignment="1" applyProtection="1">
      <alignment horizontal="left" vertical="center" wrapText="1"/>
    </xf>
    <xf numFmtId="0" fontId="3" fillId="10" borderId="35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9" fillId="0" borderId="6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8" borderId="42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10" fontId="3" fillId="8" borderId="35" xfId="0" applyNumberFormat="1" applyFont="1" applyFill="1" applyBorder="1" applyAlignment="1">
      <alignment horizontal="center"/>
    </xf>
    <xf numFmtId="10" fontId="3" fillId="8" borderId="48" xfId="0" applyNumberFormat="1" applyFont="1" applyFill="1" applyBorder="1" applyAlignment="1">
      <alignment horizontal="center"/>
    </xf>
    <xf numFmtId="0" fontId="3" fillId="8" borderId="48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10" fontId="3" fillId="8" borderId="24" xfId="0" applyNumberFormat="1" applyFont="1" applyFill="1" applyBorder="1" applyAlignment="1">
      <alignment horizontal="center"/>
    </xf>
    <xf numFmtId="10" fontId="3" fillId="8" borderId="27" xfId="0" applyNumberFormat="1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0" borderId="56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8" borderId="49" xfId="0" applyFont="1" applyFill="1" applyBorder="1" applyAlignment="1">
      <alignment horizontal="center"/>
    </xf>
    <xf numFmtId="0" fontId="3" fillId="8" borderId="60" xfId="0" applyFont="1" applyFill="1" applyBorder="1" applyAlignment="1">
      <alignment horizontal="center"/>
    </xf>
    <xf numFmtId="10" fontId="3" fillId="8" borderId="60" xfId="0" applyNumberFormat="1" applyFont="1" applyFill="1" applyBorder="1" applyAlignment="1">
      <alignment horizontal="center"/>
    </xf>
    <xf numFmtId="10" fontId="3" fillId="8" borderId="51" xfId="0" applyNumberFormat="1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54" xfId="0" applyFont="1" applyBorder="1" applyAlignment="1">
      <alignment horizontal="left"/>
    </xf>
    <xf numFmtId="0" fontId="3" fillId="0" borderId="29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8" borderId="44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10" fontId="3" fillId="8" borderId="18" xfId="0" applyNumberFormat="1" applyFont="1" applyFill="1" applyBorder="1" applyAlignment="1">
      <alignment horizontal="center"/>
    </xf>
    <xf numFmtId="10" fontId="3" fillId="8" borderId="21" xfId="0" applyNumberFormat="1" applyFont="1" applyFill="1" applyBorder="1" applyAlignment="1">
      <alignment horizontal="center"/>
    </xf>
    <xf numFmtId="10" fontId="3" fillId="8" borderId="35" xfId="1" applyNumberFormat="1" applyFont="1" applyFill="1" applyBorder="1" applyAlignment="1">
      <alignment horizontal="center"/>
    </xf>
    <xf numFmtId="10" fontId="3" fillId="8" borderId="48" xfId="1" applyNumberFormat="1" applyFont="1" applyFill="1" applyBorder="1" applyAlignment="1">
      <alignment horizontal="center"/>
    </xf>
    <xf numFmtId="0" fontId="2" fillId="8" borderId="56" xfId="0" applyFont="1" applyFill="1" applyBorder="1" applyAlignment="1">
      <alignment horizontal="center"/>
    </xf>
    <xf numFmtId="0" fontId="2" fillId="8" borderId="50" xfId="0" applyFont="1" applyFill="1" applyBorder="1" applyAlignment="1">
      <alignment horizontal="center"/>
    </xf>
    <xf numFmtId="9" fontId="3" fillId="8" borderId="37" xfId="0" applyNumberFormat="1" applyFont="1" applyFill="1" applyBorder="1" applyAlignment="1">
      <alignment horizontal="center"/>
    </xf>
    <xf numFmtId="0" fontId="3" fillId="8" borderId="50" xfId="0" applyFont="1" applyFill="1" applyBorder="1" applyAlignment="1">
      <alignment horizontal="center"/>
    </xf>
    <xf numFmtId="9" fontId="3" fillId="8" borderId="60" xfId="1" applyFont="1" applyFill="1" applyBorder="1" applyAlignment="1">
      <alignment horizontal="center"/>
    </xf>
    <xf numFmtId="9" fontId="3" fillId="8" borderId="51" xfId="1" applyFont="1" applyFill="1" applyBorder="1" applyAlignment="1">
      <alignment horizontal="center"/>
    </xf>
    <xf numFmtId="0" fontId="3" fillId="0" borderId="49" xfId="0" applyFont="1" applyBorder="1" applyAlignment="1">
      <alignment horizontal="center" vertical="center"/>
    </xf>
  </cellXfs>
  <cellStyles count="94">
    <cellStyle name="Hivatkozás" xfId="2" builtinId="8" hidden="1"/>
    <cellStyle name="Hivatkozás" xfId="4" builtinId="8" hidden="1"/>
    <cellStyle name="Hivatkozás" xfId="6" builtinId="8" hidden="1"/>
    <cellStyle name="Hivatkozás" xfId="8" builtinId="8" hidden="1"/>
    <cellStyle name="Hivatkozás" xfId="10" builtinId="8" hidden="1"/>
    <cellStyle name="Hivatkozás" xfId="12" builtinId="8" hidden="1"/>
    <cellStyle name="Hivatkozás" xfId="14" builtinId="8" hidden="1"/>
    <cellStyle name="Hivatkozás" xfId="16" builtinId="8" hidden="1"/>
    <cellStyle name="Hivatkozás" xfId="18" builtinId="8" hidden="1"/>
    <cellStyle name="Hivatkozás" xfId="20" builtinId="8" hidden="1"/>
    <cellStyle name="Hivatkozás" xfId="22" builtinId="8" hidden="1"/>
    <cellStyle name="Hivatkozás" xfId="24" builtinId="8" hidden="1"/>
    <cellStyle name="Hivatkozás" xfId="26" builtinId="8" hidden="1"/>
    <cellStyle name="Hivatkozás" xfId="28" builtinId="8" hidden="1"/>
    <cellStyle name="Hivatkozás" xfId="30" builtinId="8" hidden="1"/>
    <cellStyle name="Hivatkozás" xfId="32" builtinId="8" hidden="1"/>
    <cellStyle name="Hivatkozás" xfId="34" builtinId="8" hidden="1"/>
    <cellStyle name="Hivatkozás" xfId="36" builtinId="8" hidden="1"/>
    <cellStyle name="Hivatkozás" xfId="38" builtinId="8" hidden="1"/>
    <cellStyle name="Hivatkozás" xfId="40" builtinId="8" hidden="1"/>
    <cellStyle name="Hivatkozás" xfId="42" builtinId="8" hidden="1"/>
    <cellStyle name="Hivatkozás" xfId="44" builtinId="8" hidden="1"/>
    <cellStyle name="Hivatkozás" xfId="46" builtinId="8" hidden="1"/>
    <cellStyle name="Hivatkozás" xfId="48" builtinId="8" hidden="1"/>
    <cellStyle name="Hivatkozás" xfId="50" builtinId="8" hidden="1"/>
    <cellStyle name="Hivatkozás" xfId="52" builtinId="8" hidden="1"/>
    <cellStyle name="Hivatkozás" xfId="54" builtinId="8" hidden="1"/>
    <cellStyle name="Hivatkozás" xfId="56" builtinId="8" hidden="1"/>
    <cellStyle name="Hivatkozás" xfId="58" builtinId="8" hidden="1"/>
    <cellStyle name="Hivatkozás" xfId="60" builtinId="8" hidden="1"/>
    <cellStyle name="Hivatkozás" xfId="62" builtinId="8" hidden="1"/>
    <cellStyle name="Hivatkozás" xfId="64" builtinId="8" hidden="1"/>
    <cellStyle name="Hivatkozás" xfId="66" builtinId="8" hidden="1"/>
    <cellStyle name="Hivatkozás" xfId="68" builtinId="8" hidden="1"/>
    <cellStyle name="Hivatkozás" xfId="70" builtinId="8" hidden="1"/>
    <cellStyle name="Hivatkozás" xfId="72" builtinId="8" hidden="1"/>
    <cellStyle name="Hivatkozás" xfId="74" builtinId="8" hidden="1"/>
    <cellStyle name="Hivatkozás" xfId="76" builtinId="8" hidden="1"/>
    <cellStyle name="Hivatkozás" xfId="78" builtinId="8" hidden="1"/>
    <cellStyle name="Hivatkozás" xfId="80" builtinId="8" hidden="1"/>
    <cellStyle name="Hivatkozás" xfId="82" builtinId="8" hidden="1"/>
    <cellStyle name="Hivatkozás" xfId="84" builtinId="8" hidden="1"/>
    <cellStyle name="Hivatkozás" xfId="86" builtinId="8" hidden="1"/>
    <cellStyle name="Hivatkozás" xfId="88" builtinId="8" hidden="1"/>
    <cellStyle name="Hivatkozás" xfId="90" builtinId="8" hidden="1"/>
    <cellStyle name="Hivatkozás" xfId="92" builtinId="8" hidden="1"/>
    <cellStyle name="Látott hivatkozás" xfId="3" builtinId="9" hidden="1"/>
    <cellStyle name="Látott hivatkozás" xfId="5" builtinId="9" hidden="1"/>
    <cellStyle name="Látott hivatkozás" xfId="7" builtinId="9" hidden="1"/>
    <cellStyle name="Látott hivatkozás" xfId="9" builtinId="9" hidden="1"/>
    <cellStyle name="Látott hivatkozás" xfId="11" builtinId="9" hidden="1"/>
    <cellStyle name="Látott hivatkozás" xfId="13" builtinId="9" hidden="1"/>
    <cellStyle name="Látott hivatkozás" xfId="15" builtinId="9" hidden="1"/>
    <cellStyle name="Látott hivatkozás" xfId="17" builtinId="9" hidden="1"/>
    <cellStyle name="Látott hivatkozás" xfId="19" builtinId="9" hidden="1"/>
    <cellStyle name="Látott hivatkozás" xfId="21" builtinId="9" hidden="1"/>
    <cellStyle name="Látott hivatkozás" xfId="23" builtinId="9" hidden="1"/>
    <cellStyle name="Látott hivatkozás" xfId="25" builtinId="9" hidden="1"/>
    <cellStyle name="Látott hivatkozás" xfId="27" builtinId="9" hidden="1"/>
    <cellStyle name="Látott hivatkozás" xfId="29" builtinId="9" hidden="1"/>
    <cellStyle name="Látott hivatkozás" xfId="31" builtinId="9" hidden="1"/>
    <cellStyle name="Látott hivatkozás" xfId="33" builtinId="9" hidden="1"/>
    <cellStyle name="Látott hivatkozás" xfId="35" builtinId="9" hidden="1"/>
    <cellStyle name="Látott hivatkozás" xfId="37" builtinId="9" hidden="1"/>
    <cellStyle name="Látott hivatkozás" xfId="39" builtinId="9" hidden="1"/>
    <cellStyle name="Látott hivatkozás" xfId="41" builtinId="9" hidden="1"/>
    <cellStyle name="Látott hivatkozás" xfId="43" builtinId="9" hidden="1"/>
    <cellStyle name="Látott hivatkozás" xfId="45" builtinId="9" hidden="1"/>
    <cellStyle name="Látott hivatkozás" xfId="47" builtinId="9" hidden="1"/>
    <cellStyle name="Látott hivatkozás" xfId="49" builtinId="9" hidden="1"/>
    <cellStyle name="Látott hivatkozás" xfId="51" builtinId="9" hidden="1"/>
    <cellStyle name="Látott hivatkozás" xfId="53" builtinId="9" hidden="1"/>
    <cellStyle name="Látott hivatkozás" xfId="55" builtinId="9" hidden="1"/>
    <cellStyle name="Látott hivatkozás" xfId="57" builtinId="9" hidden="1"/>
    <cellStyle name="Látott hivatkozás" xfId="59" builtinId="9" hidden="1"/>
    <cellStyle name="Látott hivatkozás" xfId="61" builtinId="9" hidden="1"/>
    <cellStyle name="Látott hivatkozás" xfId="63" builtinId="9" hidden="1"/>
    <cellStyle name="Látott hivatkozás" xfId="65" builtinId="9" hidden="1"/>
    <cellStyle name="Látott hivatkozás" xfId="67" builtinId="9" hidden="1"/>
    <cellStyle name="Látott hivatkozás" xfId="69" builtinId="9" hidden="1"/>
    <cellStyle name="Látott hivatkozás" xfId="71" builtinId="9" hidden="1"/>
    <cellStyle name="Látott hivatkozás" xfId="73" builtinId="9" hidden="1"/>
    <cellStyle name="Látott hivatkozás" xfId="75" builtinId="9" hidden="1"/>
    <cellStyle name="Látott hivatkozás" xfId="77" builtinId="9" hidden="1"/>
    <cellStyle name="Látott hivatkozás" xfId="79" builtinId="9" hidden="1"/>
    <cellStyle name="Látott hivatkozás" xfId="81" builtinId="9" hidden="1"/>
    <cellStyle name="Látott hivatkozás" xfId="83" builtinId="9" hidden="1"/>
    <cellStyle name="Látott hivatkozás" xfId="85" builtinId="9" hidden="1"/>
    <cellStyle name="Látott hivatkozás" xfId="87" builtinId="9" hidden="1"/>
    <cellStyle name="Látott hivatkozás" xfId="89" builtinId="9" hidden="1"/>
    <cellStyle name="Látott hivatkozás" xfId="91" builtinId="9" hidden="1"/>
    <cellStyle name="Látott hivatkozás" xfId="93" builtinId="9" hidden="1"/>
    <cellStyle name="Normál" xfId="0" builtinId="0"/>
    <cellStyle name="Százalék" xfId="1" builtinId="5"/>
  </cellStyles>
  <dxfs count="0"/>
  <tableStyles count="0" defaultTableStyle="TableStyleMedium9" defaultPivotStyle="PivotStyleLight16"/>
  <colors>
    <mruColors>
      <color rgb="FFCC99FF"/>
      <color rgb="FFCCFFFF"/>
      <color rgb="FF00FF00"/>
      <color rgb="FFFFFF99"/>
      <color rgb="FFAF79FF"/>
      <color rgb="FF66FF66"/>
      <color rgb="FF66FFFF"/>
      <color rgb="FF9B5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A1:CV151"/>
  <sheetViews>
    <sheetView zoomScale="140" zoomScaleNormal="140" zoomScalePageLayoutView="140" workbookViewId="0">
      <selection sqref="A1:A3"/>
    </sheetView>
  </sheetViews>
  <sheetFormatPr defaultColWidth="11.42578125" defaultRowHeight="15" x14ac:dyDescent="0.25"/>
  <cols>
    <col min="1" max="2" width="14.7109375" style="91" customWidth="1"/>
    <col min="3" max="3" width="31.42578125" style="74" customWidth="1"/>
    <col min="4" max="4" width="26" style="74" customWidth="1"/>
    <col min="5" max="5" width="4.28515625" style="253" customWidth="1"/>
    <col min="6" max="6" width="4.85546875" style="74" customWidth="1"/>
    <col min="7" max="7" width="5" style="246" customWidth="1"/>
    <col min="8" max="8" width="5.85546875" style="74" customWidth="1"/>
    <col min="9" max="9" width="3.85546875" style="246" customWidth="1"/>
    <col min="10" max="10" width="4.28515625" style="74" customWidth="1"/>
    <col min="11" max="11" width="4.85546875" style="246" customWidth="1"/>
    <col min="12" max="12" width="5" style="74" customWidth="1"/>
    <col min="13" max="13" width="5.85546875" style="246" customWidth="1"/>
    <col min="14" max="14" width="3.85546875" style="74" customWidth="1"/>
    <col min="15" max="15" width="4.28515625" style="74" customWidth="1"/>
    <col min="16" max="16" width="4.85546875" style="74" customWidth="1"/>
    <col min="17" max="17" width="5" style="74" customWidth="1"/>
    <col min="18" max="18" width="5.85546875" style="74" customWidth="1"/>
    <col min="19" max="19" width="3.85546875" style="74" customWidth="1"/>
    <col min="20" max="20" width="4.28515625" style="74" customWidth="1"/>
    <col min="21" max="21" width="4.85546875" style="74" customWidth="1"/>
    <col min="22" max="22" width="5" style="74" customWidth="1"/>
    <col min="23" max="23" width="5.85546875" style="74" customWidth="1"/>
    <col min="24" max="24" width="3.85546875" style="74" customWidth="1"/>
    <col min="25" max="25" width="4.28515625" style="74" customWidth="1"/>
    <col min="26" max="26" width="4.85546875" style="74" customWidth="1"/>
    <col min="27" max="27" width="5" style="74" customWidth="1"/>
    <col min="28" max="28" width="5.85546875" style="74" customWidth="1"/>
    <col min="29" max="29" width="3.85546875" style="74" customWidth="1"/>
    <col min="30" max="30" width="4.28515625" style="74" customWidth="1"/>
    <col min="31" max="31" width="4.85546875" style="74" customWidth="1"/>
    <col min="32" max="32" width="5" style="74" customWidth="1"/>
    <col min="33" max="33" width="5.85546875" style="74" customWidth="1"/>
    <col min="34" max="34" width="3.85546875" style="74" customWidth="1"/>
    <col min="35" max="36" width="4.85546875" style="74" customWidth="1"/>
    <col min="37" max="37" width="5" style="74" customWidth="1"/>
    <col min="38" max="38" width="5.85546875" style="74" customWidth="1"/>
    <col min="39" max="39" width="3.85546875" style="74" customWidth="1"/>
    <col min="40" max="40" width="4.28515625" style="74" customWidth="1"/>
    <col min="41" max="41" width="4.85546875" style="74" customWidth="1"/>
    <col min="42" max="42" width="5" style="74" customWidth="1"/>
    <col min="43" max="43" width="5.85546875" style="74" customWidth="1"/>
    <col min="44" max="44" width="3.85546875" style="74" customWidth="1"/>
    <col min="45" max="45" width="5" style="74" customWidth="1"/>
    <col min="46" max="46" width="4.7109375" style="26" customWidth="1"/>
    <col min="47" max="47" width="6" style="74" customWidth="1"/>
    <col min="48" max="48" width="5.42578125" style="74" customWidth="1"/>
    <col min="49" max="49" width="5.7109375" style="74" customWidth="1"/>
    <col min="50" max="50" width="15.7109375" style="74" customWidth="1"/>
    <col min="51" max="51" width="17.7109375" style="74" customWidth="1"/>
    <col min="52" max="52" width="6.42578125" style="74" customWidth="1"/>
    <col min="53" max="53" width="4" style="74" customWidth="1"/>
    <col min="54" max="55" width="4.85546875" style="74" customWidth="1"/>
    <col min="56" max="57" width="6.7109375" style="74" customWidth="1"/>
    <col min="58" max="58" width="5.7109375" style="74" bestFit="1" customWidth="1"/>
    <col min="59" max="16384" width="11.42578125" style="74"/>
  </cols>
  <sheetData>
    <row r="1" spans="1:55" s="1" customFormat="1" ht="12.95" customHeight="1" thickBot="1" x14ac:dyDescent="0.25">
      <c r="A1" s="355" t="s">
        <v>426</v>
      </c>
      <c r="B1" s="357" t="s">
        <v>225</v>
      </c>
      <c r="C1" s="360" t="s">
        <v>233</v>
      </c>
      <c r="D1" s="366" t="s">
        <v>234</v>
      </c>
      <c r="E1" s="363" t="s">
        <v>240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4"/>
      <c r="AS1" s="369" t="s">
        <v>241</v>
      </c>
      <c r="AT1" s="370"/>
      <c r="AU1" s="370"/>
      <c r="AV1" s="370"/>
      <c r="AW1" s="370"/>
      <c r="AX1" s="392" t="s">
        <v>242</v>
      </c>
      <c r="AY1" s="395" t="s">
        <v>243</v>
      </c>
      <c r="AZ1" s="27"/>
      <c r="BA1" s="18"/>
      <c r="BB1" s="18"/>
      <c r="BC1" s="18"/>
    </row>
    <row r="2" spans="1:55" s="88" customFormat="1" ht="13.5" thickBot="1" x14ac:dyDescent="0.3">
      <c r="A2" s="356"/>
      <c r="B2" s="358"/>
      <c r="C2" s="361"/>
      <c r="D2" s="373"/>
      <c r="E2" s="398" t="s">
        <v>23</v>
      </c>
      <c r="F2" s="398"/>
      <c r="G2" s="398"/>
      <c r="H2" s="398"/>
      <c r="I2" s="399"/>
      <c r="J2" s="398" t="s">
        <v>1</v>
      </c>
      <c r="K2" s="398"/>
      <c r="L2" s="398"/>
      <c r="M2" s="398"/>
      <c r="N2" s="399"/>
      <c r="O2" s="398" t="s">
        <v>3</v>
      </c>
      <c r="P2" s="398"/>
      <c r="Q2" s="398"/>
      <c r="R2" s="398"/>
      <c r="S2" s="399"/>
      <c r="T2" s="398" t="s">
        <v>7</v>
      </c>
      <c r="U2" s="398"/>
      <c r="V2" s="398"/>
      <c r="W2" s="398"/>
      <c r="X2" s="399"/>
      <c r="Y2" s="400" t="s">
        <v>5</v>
      </c>
      <c r="Z2" s="398"/>
      <c r="AA2" s="398"/>
      <c r="AB2" s="398"/>
      <c r="AC2" s="399"/>
      <c r="AD2" s="368" t="s">
        <v>10</v>
      </c>
      <c r="AE2" s="365"/>
      <c r="AF2" s="366"/>
      <c r="AG2" s="366"/>
      <c r="AH2" s="360"/>
      <c r="AI2" s="365" t="s">
        <v>8</v>
      </c>
      <c r="AJ2" s="365"/>
      <c r="AK2" s="366"/>
      <c r="AL2" s="366"/>
      <c r="AM2" s="367"/>
      <c r="AN2" s="368" t="s">
        <v>9</v>
      </c>
      <c r="AO2" s="365"/>
      <c r="AP2" s="366"/>
      <c r="AQ2" s="366"/>
      <c r="AR2" s="367"/>
      <c r="AS2" s="371"/>
      <c r="AT2" s="372"/>
      <c r="AU2" s="372"/>
      <c r="AV2" s="372"/>
      <c r="AW2" s="372"/>
      <c r="AX2" s="393"/>
      <c r="AY2" s="396"/>
      <c r="AZ2" s="52"/>
    </row>
    <row r="3" spans="1:55" s="2" customFormat="1" ht="45" customHeight="1" thickBot="1" x14ac:dyDescent="0.3">
      <c r="A3" s="356"/>
      <c r="B3" s="359"/>
      <c r="C3" s="362"/>
      <c r="D3" s="374"/>
      <c r="E3" s="291" t="s">
        <v>235</v>
      </c>
      <c r="F3" s="292" t="s">
        <v>236</v>
      </c>
      <c r="G3" s="292" t="s">
        <v>237</v>
      </c>
      <c r="H3" s="292" t="s">
        <v>238</v>
      </c>
      <c r="I3" s="293" t="s">
        <v>239</v>
      </c>
      <c r="J3" s="291" t="s">
        <v>235</v>
      </c>
      <c r="K3" s="292" t="s">
        <v>236</v>
      </c>
      <c r="L3" s="292" t="s">
        <v>237</v>
      </c>
      <c r="M3" s="292" t="s">
        <v>238</v>
      </c>
      <c r="N3" s="293" t="s">
        <v>239</v>
      </c>
      <c r="O3" s="291" t="s">
        <v>235</v>
      </c>
      <c r="P3" s="292" t="s">
        <v>236</v>
      </c>
      <c r="Q3" s="292" t="s">
        <v>237</v>
      </c>
      <c r="R3" s="292" t="s">
        <v>238</v>
      </c>
      <c r="S3" s="293" t="s">
        <v>239</v>
      </c>
      <c r="T3" s="291" t="s">
        <v>235</v>
      </c>
      <c r="U3" s="292" t="s">
        <v>236</v>
      </c>
      <c r="V3" s="292" t="s">
        <v>237</v>
      </c>
      <c r="W3" s="292" t="s">
        <v>238</v>
      </c>
      <c r="X3" s="293" t="s">
        <v>239</v>
      </c>
      <c r="Y3" s="291" t="s">
        <v>235</v>
      </c>
      <c r="Z3" s="292" t="s">
        <v>236</v>
      </c>
      <c r="AA3" s="292" t="s">
        <v>237</v>
      </c>
      <c r="AB3" s="292" t="s">
        <v>238</v>
      </c>
      <c r="AC3" s="293" t="s">
        <v>239</v>
      </c>
      <c r="AD3" s="291" t="s">
        <v>235</v>
      </c>
      <c r="AE3" s="292" t="s">
        <v>236</v>
      </c>
      <c r="AF3" s="292" t="s">
        <v>237</v>
      </c>
      <c r="AG3" s="292" t="s">
        <v>238</v>
      </c>
      <c r="AH3" s="293" t="s">
        <v>239</v>
      </c>
      <c r="AI3" s="291" t="s">
        <v>235</v>
      </c>
      <c r="AJ3" s="291" t="s">
        <v>236</v>
      </c>
      <c r="AK3" s="291" t="s">
        <v>237</v>
      </c>
      <c r="AL3" s="291" t="s">
        <v>238</v>
      </c>
      <c r="AM3" s="294" t="s">
        <v>239</v>
      </c>
      <c r="AN3" s="291" t="s">
        <v>235</v>
      </c>
      <c r="AO3" s="291" t="s">
        <v>236</v>
      </c>
      <c r="AP3" s="291" t="s">
        <v>237</v>
      </c>
      <c r="AQ3" s="291" t="s">
        <v>238</v>
      </c>
      <c r="AR3" s="294" t="s">
        <v>239</v>
      </c>
      <c r="AS3" s="295" t="s">
        <v>244</v>
      </c>
      <c r="AT3" s="296" t="s">
        <v>245</v>
      </c>
      <c r="AU3" s="296" t="s">
        <v>246</v>
      </c>
      <c r="AV3" s="296" t="s">
        <v>247</v>
      </c>
      <c r="AW3" s="297" t="s">
        <v>239</v>
      </c>
      <c r="AX3" s="394"/>
      <c r="AY3" s="397"/>
      <c r="AZ3" s="27"/>
    </row>
    <row r="4" spans="1:55" x14ac:dyDescent="0.25">
      <c r="A4" s="298" t="s">
        <v>248</v>
      </c>
      <c r="B4" s="265" t="s">
        <v>24</v>
      </c>
      <c r="C4" s="300" t="s">
        <v>250</v>
      </c>
      <c r="D4" s="300" t="s">
        <v>250</v>
      </c>
      <c r="E4" s="228">
        <v>28</v>
      </c>
      <c r="F4" s="93"/>
      <c r="G4" s="93"/>
      <c r="H4" s="95">
        <f>I4*30-SUM(E4:G4)</f>
        <v>32</v>
      </c>
      <c r="I4" s="99">
        <v>2</v>
      </c>
      <c r="J4" s="94"/>
      <c r="K4" s="93"/>
      <c r="L4" s="93"/>
      <c r="M4" s="95"/>
      <c r="N4" s="99"/>
      <c r="O4" s="94"/>
      <c r="P4" s="93"/>
      <c r="Q4" s="93"/>
      <c r="R4" s="95"/>
      <c r="S4" s="99"/>
      <c r="T4" s="94"/>
      <c r="U4" s="93"/>
      <c r="V4" s="93"/>
      <c r="W4" s="95"/>
      <c r="X4" s="99"/>
      <c r="Y4" s="94"/>
      <c r="Z4" s="93"/>
      <c r="AA4" s="93"/>
      <c r="AB4" s="95"/>
      <c r="AC4" s="99"/>
      <c r="AD4" s="94"/>
      <c r="AE4" s="93"/>
      <c r="AF4" s="93"/>
      <c r="AG4" s="95"/>
      <c r="AH4" s="99"/>
      <c r="AI4" s="94"/>
      <c r="AJ4" s="93"/>
      <c r="AK4" s="93"/>
      <c r="AL4" s="95"/>
      <c r="AM4" s="99"/>
      <c r="AN4" s="94"/>
      <c r="AO4" s="93"/>
      <c r="AP4" s="93"/>
      <c r="AQ4" s="95"/>
      <c r="AR4" s="99"/>
      <c r="AS4" s="125"/>
      <c r="AT4" s="126" t="s">
        <v>0</v>
      </c>
      <c r="AU4" s="126"/>
      <c r="AV4" s="127"/>
      <c r="AW4" s="105">
        <f t="shared" ref="AW4:AW19" si="0">SUM(I4,N4)</f>
        <v>2</v>
      </c>
      <c r="AX4" s="51" t="s">
        <v>6</v>
      </c>
      <c r="AY4" s="209" t="s">
        <v>6</v>
      </c>
    </row>
    <row r="5" spans="1:55" ht="22.5" x14ac:dyDescent="0.25">
      <c r="A5" s="298" t="s">
        <v>248</v>
      </c>
      <c r="B5" s="266" t="s">
        <v>25</v>
      </c>
      <c r="C5" s="300" t="s">
        <v>251</v>
      </c>
      <c r="D5" s="300" t="s">
        <v>251</v>
      </c>
      <c r="E5" s="229">
        <v>14</v>
      </c>
      <c r="F5" s="96"/>
      <c r="G5" s="96"/>
      <c r="H5" s="98">
        <f t="shared" ref="H5:H8" si="1">I5*30-SUM(E5:G5)</f>
        <v>16</v>
      </c>
      <c r="I5" s="100">
        <v>1</v>
      </c>
      <c r="J5" s="97"/>
      <c r="K5" s="96"/>
      <c r="L5" s="96"/>
      <c r="M5" s="98"/>
      <c r="N5" s="100"/>
      <c r="O5" s="97"/>
      <c r="P5" s="96"/>
      <c r="Q5" s="96"/>
      <c r="R5" s="98"/>
      <c r="S5" s="100"/>
      <c r="T5" s="97"/>
      <c r="U5" s="96"/>
      <c r="V5" s="96"/>
      <c r="W5" s="98"/>
      <c r="X5" s="100"/>
      <c r="Y5" s="97"/>
      <c r="Z5" s="96"/>
      <c r="AA5" s="96"/>
      <c r="AB5" s="98"/>
      <c r="AC5" s="100"/>
      <c r="AD5" s="97"/>
      <c r="AE5" s="96"/>
      <c r="AF5" s="96"/>
      <c r="AG5" s="98"/>
      <c r="AH5" s="100"/>
      <c r="AI5" s="97"/>
      <c r="AJ5" s="96"/>
      <c r="AK5" s="96"/>
      <c r="AL5" s="98"/>
      <c r="AM5" s="100"/>
      <c r="AN5" s="97"/>
      <c r="AO5" s="96"/>
      <c r="AP5" s="96"/>
      <c r="AQ5" s="98"/>
      <c r="AR5" s="100"/>
      <c r="AS5" s="128"/>
      <c r="AT5" s="129"/>
      <c r="AU5" s="129" t="s">
        <v>0</v>
      </c>
      <c r="AV5" s="130"/>
      <c r="AW5" s="106">
        <f t="shared" si="0"/>
        <v>1</v>
      </c>
      <c r="AX5" s="390" t="s">
        <v>6</v>
      </c>
      <c r="AY5" s="391" t="s">
        <v>6</v>
      </c>
    </row>
    <row r="6" spans="1:55" ht="22.5" x14ac:dyDescent="0.25">
      <c r="A6" s="298" t="s">
        <v>248</v>
      </c>
      <c r="B6" s="266" t="s">
        <v>26</v>
      </c>
      <c r="C6" s="300" t="s">
        <v>252</v>
      </c>
      <c r="D6" s="300" t="s">
        <v>252</v>
      </c>
      <c r="E6" s="229"/>
      <c r="F6" s="96">
        <v>14</v>
      </c>
      <c r="G6" s="96"/>
      <c r="H6" s="98">
        <f t="shared" si="1"/>
        <v>76</v>
      </c>
      <c r="I6" s="100">
        <v>3</v>
      </c>
      <c r="J6" s="97"/>
      <c r="K6" s="96"/>
      <c r="L6" s="96"/>
      <c r="M6" s="98"/>
      <c r="N6" s="100"/>
      <c r="O6" s="97"/>
      <c r="P6" s="96"/>
      <c r="Q6" s="96"/>
      <c r="R6" s="98"/>
      <c r="S6" s="100"/>
      <c r="T6" s="97"/>
      <c r="U6" s="96"/>
      <c r="V6" s="96"/>
      <c r="W6" s="98"/>
      <c r="X6" s="100"/>
      <c r="Y6" s="97"/>
      <c r="Z6" s="96"/>
      <c r="AA6" s="96"/>
      <c r="AB6" s="98"/>
      <c r="AC6" s="100"/>
      <c r="AD6" s="97"/>
      <c r="AE6" s="96"/>
      <c r="AF6" s="96"/>
      <c r="AG6" s="98"/>
      <c r="AH6" s="100"/>
      <c r="AI6" s="97"/>
      <c r="AJ6" s="96"/>
      <c r="AK6" s="96"/>
      <c r="AL6" s="98"/>
      <c r="AM6" s="100"/>
      <c r="AN6" s="97"/>
      <c r="AO6" s="96"/>
      <c r="AP6" s="96"/>
      <c r="AQ6" s="98"/>
      <c r="AR6" s="100"/>
      <c r="AS6" s="128"/>
      <c r="AT6" s="129"/>
      <c r="AU6" s="129" t="s">
        <v>0</v>
      </c>
      <c r="AV6" s="130"/>
      <c r="AW6" s="106">
        <f t="shared" si="0"/>
        <v>3</v>
      </c>
      <c r="AX6" s="390"/>
      <c r="AY6" s="391"/>
    </row>
    <row r="7" spans="1:55" ht="22.5" x14ac:dyDescent="0.25">
      <c r="A7" s="298" t="s">
        <v>248</v>
      </c>
      <c r="B7" s="264" t="s">
        <v>32</v>
      </c>
      <c r="C7" s="301" t="s">
        <v>253</v>
      </c>
      <c r="D7" s="301" t="s">
        <v>253</v>
      </c>
      <c r="E7" s="229"/>
      <c r="F7" s="96">
        <v>28</v>
      </c>
      <c r="G7" s="96"/>
      <c r="H7" s="98">
        <f>I7*30-SUM(E7:G7)</f>
        <v>32</v>
      </c>
      <c r="I7" s="100">
        <v>2</v>
      </c>
      <c r="J7" s="97"/>
      <c r="K7" s="96"/>
      <c r="L7" s="96"/>
      <c r="M7" s="98"/>
      <c r="N7" s="100"/>
      <c r="O7" s="97"/>
      <c r="P7" s="96"/>
      <c r="Q7" s="96"/>
      <c r="R7" s="98"/>
      <c r="S7" s="100"/>
      <c r="T7" s="97"/>
      <c r="U7" s="96"/>
      <c r="V7" s="96"/>
      <c r="W7" s="98"/>
      <c r="X7" s="100"/>
      <c r="Y7" s="97"/>
      <c r="Z7" s="96"/>
      <c r="AA7" s="96"/>
      <c r="AB7" s="98"/>
      <c r="AC7" s="100"/>
      <c r="AD7" s="97"/>
      <c r="AE7" s="96"/>
      <c r="AF7" s="96"/>
      <c r="AG7" s="98"/>
      <c r="AH7" s="100"/>
      <c r="AI7" s="97"/>
      <c r="AJ7" s="96"/>
      <c r="AK7" s="96"/>
      <c r="AL7" s="98"/>
      <c r="AM7" s="100"/>
      <c r="AN7" s="97"/>
      <c r="AO7" s="96"/>
      <c r="AP7" s="96"/>
      <c r="AQ7" s="98"/>
      <c r="AR7" s="100"/>
      <c r="AS7" s="128"/>
      <c r="AT7" s="129"/>
      <c r="AU7" s="129" t="s">
        <v>0</v>
      </c>
      <c r="AV7" s="130"/>
      <c r="AW7" s="106">
        <f t="shared" si="0"/>
        <v>2</v>
      </c>
      <c r="AX7" s="207" t="s">
        <v>6</v>
      </c>
      <c r="AY7" s="210" t="s">
        <v>6</v>
      </c>
    </row>
    <row r="8" spans="1:55" ht="22.5" x14ac:dyDescent="0.25">
      <c r="A8" s="298" t="s">
        <v>248</v>
      </c>
      <c r="B8" s="264" t="s">
        <v>33</v>
      </c>
      <c r="C8" s="301" t="s">
        <v>254</v>
      </c>
      <c r="D8" s="301" t="s">
        <v>254</v>
      </c>
      <c r="E8" s="229"/>
      <c r="F8" s="96">
        <v>28</v>
      </c>
      <c r="G8" s="96"/>
      <c r="H8" s="98">
        <f t="shared" si="1"/>
        <v>32</v>
      </c>
      <c r="I8" s="100">
        <v>2</v>
      </c>
      <c r="J8" s="97"/>
      <c r="K8" s="96"/>
      <c r="L8" s="96"/>
      <c r="M8" s="98"/>
      <c r="N8" s="100"/>
      <c r="O8" s="97"/>
      <c r="P8" s="96"/>
      <c r="Q8" s="96"/>
      <c r="R8" s="98"/>
      <c r="S8" s="100"/>
      <c r="T8" s="97"/>
      <c r="U8" s="96"/>
      <c r="V8" s="96"/>
      <c r="W8" s="98"/>
      <c r="X8" s="100"/>
      <c r="Y8" s="97"/>
      <c r="Z8" s="96"/>
      <c r="AA8" s="96"/>
      <c r="AB8" s="98"/>
      <c r="AC8" s="100"/>
      <c r="AD8" s="97"/>
      <c r="AE8" s="96"/>
      <c r="AF8" s="96"/>
      <c r="AG8" s="98"/>
      <c r="AH8" s="100"/>
      <c r="AI8" s="97"/>
      <c r="AJ8" s="96"/>
      <c r="AK8" s="96"/>
      <c r="AL8" s="98"/>
      <c r="AM8" s="100"/>
      <c r="AN8" s="97"/>
      <c r="AO8" s="96"/>
      <c r="AP8" s="96"/>
      <c r="AQ8" s="98"/>
      <c r="AR8" s="100"/>
      <c r="AS8" s="128"/>
      <c r="AT8" s="129"/>
      <c r="AU8" s="129" t="s">
        <v>0</v>
      </c>
      <c r="AV8" s="130"/>
      <c r="AW8" s="106">
        <f t="shared" si="0"/>
        <v>2</v>
      </c>
      <c r="AX8" s="207" t="s">
        <v>6</v>
      </c>
      <c r="AY8" s="210" t="s">
        <v>6</v>
      </c>
    </row>
    <row r="9" spans="1:55" ht="33.75" x14ac:dyDescent="0.25">
      <c r="A9" s="298" t="s">
        <v>248</v>
      </c>
      <c r="B9" s="264" t="s">
        <v>34</v>
      </c>
      <c r="C9" s="301" t="s">
        <v>255</v>
      </c>
      <c r="D9" s="301" t="s">
        <v>255</v>
      </c>
      <c r="E9" s="229">
        <v>14</v>
      </c>
      <c r="F9" s="96"/>
      <c r="G9" s="96"/>
      <c r="H9" s="98">
        <f t="shared" ref="H9:H14" si="2">I9*30-SUM(E9:G9)</f>
        <v>46</v>
      </c>
      <c r="I9" s="100">
        <v>2</v>
      </c>
      <c r="J9" s="97"/>
      <c r="K9" s="96"/>
      <c r="L9" s="96"/>
      <c r="M9" s="98"/>
      <c r="N9" s="100"/>
      <c r="O9" s="97"/>
      <c r="P9" s="96"/>
      <c r="Q9" s="96"/>
      <c r="R9" s="98"/>
      <c r="S9" s="100"/>
      <c r="T9" s="97"/>
      <c r="U9" s="96"/>
      <c r="V9" s="96"/>
      <c r="W9" s="98"/>
      <c r="X9" s="100"/>
      <c r="Y9" s="97"/>
      <c r="Z9" s="96"/>
      <c r="AA9" s="96"/>
      <c r="AB9" s="98"/>
      <c r="AC9" s="100"/>
      <c r="AD9" s="97"/>
      <c r="AE9" s="96"/>
      <c r="AF9" s="96"/>
      <c r="AG9" s="98"/>
      <c r="AH9" s="100"/>
      <c r="AI9" s="97"/>
      <c r="AJ9" s="96"/>
      <c r="AK9" s="96"/>
      <c r="AL9" s="98"/>
      <c r="AM9" s="100"/>
      <c r="AN9" s="97"/>
      <c r="AO9" s="96"/>
      <c r="AP9" s="96"/>
      <c r="AQ9" s="98"/>
      <c r="AR9" s="100"/>
      <c r="AS9" s="128"/>
      <c r="AT9" s="129" t="s">
        <v>0</v>
      </c>
      <c r="AU9" s="129"/>
      <c r="AV9" s="130"/>
      <c r="AW9" s="106">
        <f t="shared" si="0"/>
        <v>2</v>
      </c>
      <c r="AX9" s="207" t="s">
        <v>6</v>
      </c>
      <c r="AY9" s="210" t="s">
        <v>6</v>
      </c>
    </row>
    <row r="10" spans="1:55" ht="22.5" x14ac:dyDescent="0.25">
      <c r="A10" s="298" t="s">
        <v>248</v>
      </c>
      <c r="B10" s="264" t="s">
        <v>35</v>
      </c>
      <c r="C10" s="301" t="s">
        <v>256</v>
      </c>
      <c r="D10" s="301" t="s">
        <v>256</v>
      </c>
      <c r="E10" s="229">
        <v>14</v>
      </c>
      <c r="F10" s="96"/>
      <c r="G10" s="96"/>
      <c r="H10" s="98">
        <f t="shared" si="2"/>
        <v>46</v>
      </c>
      <c r="I10" s="100">
        <v>2</v>
      </c>
      <c r="J10" s="97"/>
      <c r="K10" s="96"/>
      <c r="L10" s="96"/>
      <c r="M10" s="98"/>
      <c r="N10" s="100"/>
      <c r="O10" s="97"/>
      <c r="P10" s="96"/>
      <c r="Q10" s="96"/>
      <c r="R10" s="98"/>
      <c r="S10" s="100"/>
      <c r="T10" s="97"/>
      <c r="U10" s="96"/>
      <c r="V10" s="96"/>
      <c r="W10" s="98"/>
      <c r="X10" s="100"/>
      <c r="Y10" s="97"/>
      <c r="Z10" s="96"/>
      <c r="AA10" s="96"/>
      <c r="AB10" s="98"/>
      <c r="AC10" s="100"/>
      <c r="AD10" s="97"/>
      <c r="AE10" s="96"/>
      <c r="AF10" s="96"/>
      <c r="AG10" s="98"/>
      <c r="AH10" s="100"/>
      <c r="AI10" s="97"/>
      <c r="AJ10" s="96"/>
      <c r="AK10" s="96"/>
      <c r="AL10" s="98"/>
      <c r="AM10" s="100"/>
      <c r="AN10" s="97"/>
      <c r="AO10" s="96"/>
      <c r="AP10" s="96"/>
      <c r="AQ10" s="98"/>
      <c r="AR10" s="100"/>
      <c r="AS10" s="128"/>
      <c r="AT10" s="129" t="s">
        <v>0</v>
      </c>
      <c r="AU10" s="129"/>
      <c r="AV10" s="130"/>
      <c r="AW10" s="106">
        <f t="shared" si="0"/>
        <v>2</v>
      </c>
      <c r="AX10" s="207" t="s">
        <v>6</v>
      </c>
      <c r="AY10" s="210" t="s">
        <v>6</v>
      </c>
    </row>
    <row r="11" spans="1:55" ht="22.5" x14ac:dyDescent="0.25">
      <c r="A11" s="298" t="s">
        <v>249</v>
      </c>
      <c r="B11" s="266" t="s">
        <v>99</v>
      </c>
      <c r="C11" s="300" t="s">
        <v>257</v>
      </c>
      <c r="D11" s="300" t="s">
        <v>257</v>
      </c>
      <c r="E11" s="229">
        <v>28</v>
      </c>
      <c r="F11" s="96"/>
      <c r="G11" s="96"/>
      <c r="H11" s="98">
        <f t="shared" si="2"/>
        <v>62</v>
      </c>
      <c r="I11" s="100">
        <v>3</v>
      </c>
      <c r="J11" s="97"/>
      <c r="K11" s="96"/>
      <c r="L11" s="96"/>
      <c r="M11" s="98"/>
      <c r="N11" s="100"/>
      <c r="O11" s="97"/>
      <c r="P11" s="96"/>
      <c r="Q11" s="96"/>
      <c r="R11" s="98"/>
      <c r="S11" s="100"/>
      <c r="T11" s="97"/>
      <c r="U11" s="96"/>
      <c r="V11" s="96"/>
      <c r="W11" s="98"/>
      <c r="X11" s="100"/>
      <c r="Y11" s="97"/>
      <c r="Z11" s="96"/>
      <c r="AA11" s="96"/>
      <c r="AB11" s="98"/>
      <c r="AC11" s="100"/>
      <c r="AD11" s="97"/>
      <c r="AE11" s="96"/>
      <c r="AF11" s="96"/>
      <c r="AG11" s="98"/>
      <c r="AH11" s="100"/>
      <c r="AI11" s="97"/>
      <c r="AJ11" s="96"/>
      <c r="AK11" s="96"/>
      <c r="AL11" s="98"/>
      <c r="AM11" s="100"/>
      <c r="AN11" s="97"/>
      <c r="AO11" s="96"/>
      <c r="AP11" s="96"/>
      <c r="AQ11" s="98"/>
      <c r="AR11" s="100"/>
      <c r="AS11" s="128"/>
      <c r="AT11" s="129" t="s">
        <v>0</v>
      </c>
      <c r="AU11" s="129"/>
      <c r="AV11" s="130"/>
      <c r="AW11" s="106">
        <f t="shared" si="0"/>
        <v>3</v>
      </c>
      <c r="AX11" s="207" t="s">
        <v>6</v>
      </c>
      <c r="AY11" s="210" t="s">
        <v>6</v>
      </c>
    </row>
    <row r="12" spans="1:55" ht="22.5" x14ac:dyDescent="0.25">
      <c r="A12" s="298" t="s">
        <v>249</v>
      </c>
      <c r="B12" s="266" t="s">
        <v>100</v>
      </c>
      <c r="C12" s="300" t="s">
        <v>258</v>
      </c>
      <c r="D12" s="300" t="s">
        <v>258</v>
      </c>
      <c r="E12" s="229">
        <v>28</v>
      </c>
      <c r="F12" s="96"/>
      <c r="G12" s="96"/>
      <c r="H12" s="98">
        <f t="shared" si="2"/>
        <v>62</v>
      </c>
      <c r="I12" s="100">
        <v>3</v>
      </c>
      <c r="J12" s="97"/>
      <c r="K12" s="96"/>
      <c r="L12" s="96"/>
      <c r="M12" s="98"/>
      <c r="N12" s="100"/>
      <c r="O12" s="97"/>
      <c r="P12" s="96"/>
      <c r="Q12" s="96"/>
      <c r="R12" s="98"/>
      <c r="S12" s="100"/>
      <c r="T12" s="97"/>
      <c r="U12" s="96"/>
      <c r="V12" s="96"/>
      <c r="W12" s="98"/>
      <c r="X12" s="100"/>
      <c r="Y12" s="97"/>
      <c r="Z12" s="96"/>
      <c r="AA12" s="96"/>
      <c r="AB12" s="98"/>
      <c r="AC12" s="100"/>
      <c r="AD12" s="97"/>
      <c r="AE12" s="96"/>
      <c r="AF12" s="96"/>
      <c r="AG12" s="98"/>
      <c r="AH12" s="100"/>
      <c r="AI12" s="97"/>
      <c r="AJ12" s="96"/>
      <c r="AK12" s="96"/>
      <c r="AL12" s="98"/>
      <c r="AM12" s="100"/>
      <c r="AN12" s="97"/>
      <c r="AO12" s="96"/>
      <c r="AP12" s="96"/>
      <c r="AQ12" s="98"/>
      <c r="AR12" s="100"/>
      <c r="AS12" s="128"/>
      <c r="AT12" s="129" t="s">
        <v>0</v>
      </c>
      <c r="AU12" s="129"/>
      <c r="AV12" s="130"/>
      <c r="AW12" s="106">
        <f t="shared" si="0"/>
        <v>3</v>
      </c>
      <c r="AX12" s="207" t="s">
        <v>6</v>
      </c>
      <c r="AY12" s="210" t="s">
        <v>6</v>
      </c>
    </row>
    <row r="13" spans="1:55" ht="22.5" x14ac:dyDescent="0.25">
      <c r="A13" s="298" t="s">
        <v>249</v>
      </c>
      <c r="B13" s="266" t="s">
        <v>101</v>
      </c>
      <c r="C13" s="300" t="s">
        <v>259</v>
      </c>
      <c r="D13" s="300" t="s">
        <v>259</v>
      </c>
      <c r="E13" s="229">
        <v>28</v>
      </c>
      <c r="F13" s="96"/>
      <c r="G13" s="96"/>
      <c r="H13" s="98">
        <f t="shared" si="2"/>
        <v>62</v>
      </c>
      <c r="I13" s="100">
        <v>3</v>
      </c>
      <c r="J13" s="97"/>
      <c r="K13" s="96"/>
      <c r="L13" s="96"/>
      <c r="M13" s="98"/>
      <c r="N13" s="100"/>
      <c r="O13" s="97"/>
      <c r="P13" s="96"/>
      <c r="Q13" s="96"/>
      <c r="R13" s="98"/>
      <c r="S13" s="100"/>
      <c r="T13" s="97"/>
      <c r="U13" s="96"/>
      <c r="V13" s="96"/>
      <c r="W13" s="98"/>
      <c r="X13" s="100"/>
      <c r="Y13" s="97"/>
      <c r="Z13" s="96"/>
      <c r="AA13" s="96"/>
      <c r="AB13" s="98"/>
      <c r="AC13" s="100"/>
      <c r="AD13" s="97"/>
      <c r="AE13" s="96"/>
      <c r="AF13" s="96"/>
      <c r="AG13" s="98"/>
      <c r="AH13" s="100"/>
      <c r="AI13" s="97"/>
      <c r="AJ13" s="96"/>
      <c r="AK13" s="96"/>
      <c r="AL13" s="98"/>
      <c r="AM13" s="100"/>
      <c r="AN13" s="97"/>
      <c r="AO13" s="96"/>
      <c r="AP13" s="96"/>
      <c r="AQ13" s="98"/>
      <c r="AR13" s="100"/>
      <c r="AS13" s="128"/>
      <c r="AT13" s="129" t="s">
        <v>0</v>
      </c>
      <c r="AU13" s="129"/>
      <c r="AV13" s="130"/>
      <c r="AW13" s="106">
        <f t="shared" si="0"/>
        <v>3</v>
      </c>
      <c r="AX13" s="207" t="s">
        <v>6</v>
      </c>
      <c r="AY13" s="211" t="s">
        <v>393</v>
      </c>
    </row>
    <row r="14" spans="1:55" ht="22.5" x14ac:dyDescent="0.25">
      <c r="A14" s="298" t="s">
        <v>249</v>
      </c>
      <c r="B14" s="266" t="s">
        <v>102</v>
      </c>
      <c r="C14" s="300" t="s">
        <v>260</v>
      </c>
      <c r="D14" s="300" t="s">
        <v>260</v>
      </c>
      <c r="E14" s="229">
        <v>28</v>
      </c>
      <c r="F14" s="96"/>
      <c r="G14" s="96"/>
      <c r="H14" s="98">
        <f t="shared" si="2"/>
        <v>62</v>
      </c>
      <c r="I14" s="100">
        <v>3</v>
      </c>
      <c r="J14" s="97"/>
      <c r="K14" s="96"/>
      <c r="L14" s="96"/>
      <c r="M14" s="98"/>
      <c r="N14" s="100"/>
      <c r="O14" s="97"/>
      <c r="P14" s="96"/>
      <c r="Q14" s="96"/>
      <c r="R14" s="98"/>
      <c r="S14" s="100"/>
      <c r="T14" s="97"/>
      <c r="U14" s="96"/>
      <c r="V14" s="96"/>
      <c r="W14" s="98"/>
      <c r="X14" s="100"/>
      <c r="Y14" s="97"/>
      <c r="Z14" s="96"/>
      <c r="AA14" s="96"/>
      <c r="AB14" s="98"/>
      <c r="AC14" s="100"/>
      <c r="AD14" s="97"/>
      <c r="AE14" s="96"/>
      <c r="AF14" s="96"/>
      <c r="AG14" s="98"/>
      <c r="AH14" s="100"/>
      <c r="AI14" s="97"/>
      <c r="AJ14" s="96"/>
      <c r="AK14" s="96"/>
      <c r="AL14" s="98"/>
      <c r="AM14" s="100"/>
      <c r="AN14" s="97"/>
      <c r="AO14" s="96"/>
      <c r="AP14" s="96"/>
      <c r="AQ14" s="98"/>
      <c r="AR14" s="100"/>
      <c r="AS14" s="128"/>
      <c r="AT14" s="129" t="s">
        <v>0</v>
      </c>
      <c r="AU14" s="129"/>
      <c r="AV14" s="130"/>
      <c r="AW14" s="106">
        <f t="shared" si="0"/>
        <v>3</v>
      </c>
      <c r="AX14" s="207" t="s">
        <v>6</v>
      </c>
      <c r="AY14" s="211" t="s">
        <v>394</v>
      </c>
    </row>
    <row r="15" spans="1:55" ht="22.5" x14ac:dyDescent="0.25">
      <c r="A15" s="298" t="s">
        <v>249</v>
      </c>
      <c r="B15" s="264" t="s">
        <v>120</v>
      </c>
      <c r="C15" s="301" t="s">
        <v>261</v>
      </c>
      <c r="D15" s="301" t="s">
        <v>261</v>
      </c>
      <c r="E15" s="229">
        <v>28</v>
      </c>
      <c r="F15" s="96"/>
      <c r="G15" s="96"/>
      <c r="H15" s="98">
        <f t="shared" ref="H15" si="3">I15*30-SUM(E15:G15)</f>
        <v>32</v>
      </c>
      <c r="I15" s="100">
        <v>2</v>
      </c>
      <c r="J15" s="97"/>
      <c r="K15" s="96"/>
      <c r="L15" s="96"/>
      <c r="M15" s="98"/>
      <c r="N15" s="100"/>
      <c r="O15" s="97"/>
      <c r="P15" s="96"/>
      <c r="Q15" s="96"/>
      <c r="R15" s="98"/>
      <c r="S15" s="100"/>
      <c r="T15" s="97"/>
      <c r="U15" s="96"/>
      <c r="V15" s="96"/>
      <c r="W15" s="98"/>
      <c r="X15" s="100"/>
      <c r="Y15" s="97"/>
      <c r="Z15" s="96"/>
      <c r="AA15" s="96"/>
      <c r="AB15" s="98"/>
      <c r="AC15" s="100"/>
      <c r="AD15" s="97"/>
      <c r="AE15" s="96"/>
      <c r="AF15" s="96"/>
      <c r="AG15" s="98"/>
      <c r="AH15" s="100"/>
      <c r="AI15" s="97"/>
      <c r="AJ15" s="96"/>
      <c r="AK15" s="96"/>
      <c r="AL15" s="98"/>
      <c r="AM15" s="100"/>
      <c r="AN15" s="97"/>
      <c r="AO15" s="96"/>
      <c r="AP15" s="96"/>
      <c r="AQ15" s="98"/>
      <c r="AR15" s="100"/>
      <c r="AS15" s="128"/>
      <c r="AT15" s="129" t="s">
        <v>0</v>
      </c>
      <c r="AU15" s="129"/>
      <c r="AV15" s="130"/>
      <c r="AW15" s="106">
        <f t="shared" si="0"/>
        <v>2</v>
      </c>
      <c r="AX15" s="207" t="s">
        <v>6</v>
      </c>
      <c r="AY15" s="210" t="s">
        <v>6</v>
      </c>
    </row>
    <row r="16" spans="1:55" ht="34.5" thickBot="1" x14ac:dyDescent="0.3">
      <c r="A16" s="299" t="s">
        <v>228</v>
      </c>
      <c r="B16" s="267" t="s">
        <v>93</v>
      </c>
      <c r="C16" s="303" t="s">
        <v>262</v>
      </c>
      <c r="D16" s="303" t="s">
        <v>262</v>
      </c>
      <c r="E16" s="230"/>
      <c r="F16" s="192">
        <v>14</v>
      </c>
      <c r="G16" s="192"/>
      <c r="H16" s="193">
        <f>I16*30-SUM(E16:G16)</f>
        <v>46</v>
      </c>
      <c r="I16" s="194">
        <v>2</v>
      </c>
      <c r="J16" s="191"/>
      <c r="K16" s="192"/>
      <c r="L16" s="192"/>
      <c r="M16" s="193"/>
      <c r="N16" s="194"/>
      <c r="O16" s="191"/>
      <c r="P16" s="192"/>
      <c r="Q16" s="192"/>
      <c r="R16" s="193"/>
      <c r="S16" s="194"/>
      <c r="T16" s="191"/>
      <c r="U16" s="192"/>
      <c r="V16" s="192"/>
      <c r="W16" s="193"/>
      <c r="X16" s="194"/>
      <c r="Y16" s="191"/>
      <c r="Z16" s="192"/>
      <c r="AA16" s="192"/>
      <c r="AB16" s="193"/>
      <c r="AC16" s="194"/>
      <c r="AD16" s="191"/>
      <c r="AE16" s="192"/>
      <c r="AF16" s="192"/>
      <c r="AG16" s="193"/>
      <c r="AH16" s="194"/>
      <c r="AI16" s="191"/>
      <c r="AJ16" s="192"/>
      <c r="AK16" s="192"/>
      <c r="AL16" s="193"/>
      <c r="AM16" s="194"/>
      <c r="AN16" s="191"/>
      <c r="AO16" s="192"/>
      <c r="AP16" s="192"/>
      <c r="AQ16" s="193"/>
      <c r="AR16" s="194"/>
      <c r="AS16" s="195"/>
      <c r="AT16" s="196"/>
      <c r="AU16" s="196" t="s">
        <v>0</v>
      </c>
      <c r="AV16" s="197"/>
      <c r="AW16" s="198">
        <f t="shared" si="0"/>
        <v>2</v>
      </c>
      <c r="AX16" s="3" t="s">
        <v>6</v>
      </c>
      <c r="AY16" s="212" t="s">
        <v>6</v>
      </c>
    </row>
    <row r="17" spans="1:51" ht="33.75" x14ac:dyDescent="0.25">
      <c r="A17" s="298" t="s">
        <v>248</v>
      </c>
      <c r="B17" s="265" t="s">
        <v>27</v>
      </c>
      <c r="C17" s="304" t="s">
        <v>263</v>
      </c>
      <c r="D17" s="304" t="s">
        <v>263</v>
      </c>
      <c r="E17" s="228"/>
      <c r="F17" s="93"/>
      <c r="G17" s="93"/>
      <c r="H17" s="95"/>
      <c r="I17" s="99"/>
      <c r="J17" s="94">
        <v>28</v>
      </c>
      <c r="K17" s="93"/>
      <c r="L17" s="93"/>
      <c r="M17" s="95">
        <f>N17*30-SUM(J17:L17)</f>
        <v>62</v>
      </c>
      <c r="N17" s="99">
        <v>3</v>
      </c>
      <c r="O17" s="94"/>
      <c r="P17" s="93"/>
      <c r="Q17" s="93"/>
      <c r="R17" s="95"/>
      <c r="S17" s="99"/>
      <c r="T17" s="94"/>
      <c r="U17" s="93"/>
      <c r="V17" s="93"/>
      <c r="W17" s="95"/>
      <c r="X17" s="99"/>
      <c r="Y17" s="94"/>
      <c r="Z17" s="93"/>
      <c r="AA17" s="93"/>
      <c r="AB17" s="95"/>
      <c r="AC17" s="99"/>
      <c r="AD17" s="94"/>
      <c r="AE17" s="93"/>
      <c r="AF17" s="93"/>
      <c r="AG17" s="95"/>
      <c r="AH17" s="99"/>
      <c r="AI17" s="94"/>
      <c r="AJ17" s="93"/>
      <c r="AK17" s="93"/>
      <c r="AL17" s="95"/>
      <c r="AM17" s="99"/>
      <c r="AN17" s="94"/>
      <c r="AO17" s="93"/>
      <c r="AP17" s="93"/>
      <c r="AQ17" s="95"/>
      <c r="AR17" s="99"/>
      <c r="AS17" s="125"/>
      <c r="AT17" s="126" t="s">
        <v>1</v>
      </c>
      <c r="AU17" s="126"/>
      <c r="AV17" s="127"/>
      <c r="AW17" s="105">
        <f t="shared" si="0"/>
        <v>3</v>
      </c>
      <c r="AX17" s="159" t="s">
        <v>395</v>
      </c>
      <c r="AY17" s="209" t="s">
        <v>6</v>
      </c>
    </row>
    <row r="18" spans="1:51" ht="22.5" x14ac:dyDescent="0.25">
      <c r="A18" s="298" t="s">
        <v>248</v>
      </c>
      <c r="B18" s="264" t="s">
        <v>36</v>
      </c>
      <c r="C18" s="301" t="s">
        <v>264</v>
      </c>
      <c r="D18" s="301" t="s">
        <v>264</v>
      </c>
      <c r="E18" s="229"/>
      <c r="F18" s="96"/>
      <c r="G18" s="96"/>
      <c r="H18" s="98"/>
      <c r="I18" s="100"/>
      <c r="J18" s="97"/>
      <c r="K18" s="96">
        <v>28</v>
      </c>
      <c r="L18" s="96"/>
      <c r="M18" s="98">
        <f t="shared" ref="M18:M19" si="4">N18*30-SUM(J18:L18)</f>
        <v>32</v>
      </c>
      <c r="N18" s="100">
        <v>2</v>
      </c>
      <c r="O18" s="97"/>
      <c r="P18" s="96"/>
      <c r="Q18" s="96"/>
      <c r="R18" s="98"/>
      <c r="S18" s="100"/>
      <c r="T18" s="97"/>
      <c r="U18" s="96"/>
      <c r="V18" s="96"/>
      <c r="W18" s="98"/>
      <c r="X18" s="100"/>
      <c r="Y18" s="97"/>
      <c r="Z18" s="96"/>
      <c r="AA18" s="96"/>
      <c r="AB18" s="98"/>
      <c r="AC18" s="100"/>
      <c r="AD18" s="97"/>
      <c r="AE18" s="96"/>
      <c r="AF18" s="96"/>
      <c r="AG18" s="98"/>
      <c r="AH18" s="100"/>
      <c r="AI18" s="97"/>
      <c r="AJ18" s="96"/>
      <c r="AK18" s="96"/>
      <c r="AL18" s="98"/>
      <c r="AM18" s="100"/>
      <c r="AN18" s="97"/>
      <c r="AO18" s="96"/>
      <c r="AP18" s="96"/>
      <c r="AQ18" s="98"/>
      <c r="AR18" s="100"/>
      <c r="AS18" s="128"/>
      <c r="AT18" s="129"/>
      <c r="AU18" s="129" t="s">
        <v>1</v>
      </c>
      <c r="AV18" s="130"/>
      <c r="AW18" s="106">
        <f t="shared" si="0"/>
        <v>2</v>
      </c>
      <c r="AX18" s="29" t="s">
        <v>396</v>
      </c>
      <c r="AY18" s="210" t="s">
        <v>6</v>
      </c>
    </row>
    <row r="19" spans="1:51" ht="22.5" x14ac:dyDescent="0.25">
      <c r="A19" s="298" t="s">
        <v>248</v>
      </c>
      <c r="B19" s="264" t="s">
        <v>37</v>
      </c>
      <c r="C19" s="301" t="s">
        <v>265</v>
      </c>
      <c r="D19" s="301" t="s">
        <v>265</v>
      </c>
      <c r="E19" s="229"/>
      <c r="F19" s="96"/>
      <c r="G19" s="96"/>
      <c r="H19" s="98"/>
      <c r="I19" s="100"/>
      <c r="J19" s="97"/>
      <c r="K19" s="96">
        <v>28</v>
      </c>
      <c r="L19" s="96"/>
      <c r="M19" s="98">
        <f t="shared" si="4"/>
        <v>62</v>
      </c>
      <c r="N19" s="100">
        <v>3</v>
      </c>
      <c r="O19" s="97"/>
      <c r="P19" s="96"/>
      <c r="Q19" s="96"/>
      <c r="R19" s="98"/>
      <c r="S19" s="100"/>
      <c r="T19" s="97"/>
      <c r="U19" s="96"/>
      <c r="V19" s="96"/>
      <c r="W19" s="98"/>
      <c r="X19" s="100"/>
      <c r="Y19" s="97"/>
      <c r="Z19" s="96"/>
      <c r="AA19" s="96"/>
      <c r="AB19" s="98"/>
      <c r="AC19" s="100"/>
      <c r="AD19" s="97"/>
      <c r="AE19" s="96"/>
      <c r="AF19" s="96"/>
      <c r="AG19" s="98"/>
      <c r="AH19" s="100"/>
      <c r="AI19" s="97"/>
      <c r="AJ19" s="96"/>
      <c r="AK19" s="96"/>
      <c r="AL19" s="98"/>
      <c r="AM19" s="100"/>
      <c r="AN19" s="97"/>
      <c r="AO19" s="96"/>
      <c r="AP19" s="96"/>
      <c r="AQ19" s="98"/>
      <c r="AR19" s="100"/>
      <c r="AS19" s="128"/>
      <c r="AT19" s="129"/>
      <c r="AU19" s="129" t="s">
        <v>1</v>
      </c>
      <c r="AV19" s="130"/>
      <c r="AW19" s="106">
        <f t="shared" si="0"/>
        <v>3</v>
      </c>
      <c r="AX19" s="29" t="s">
        <v>397</v>
      </c>
      <c r="AY19" s="210" t="s">
        <v>6</v>
      </c>
    </row>
    <row r="20" spans="1:51" ht="22.5" x14ac:dyDescent="0.25">
      <c r="A20" s="298" t="s">
        <v>249</v>
      </c>
      <c r="B20" s="266" t="s">
        <v>103</v>
      </c>
      <c r="C20" s="300" t="s">
        <v>266</v>
      </c>
      <c r="D20" s="300" t="s">
        <v>266</v>
      </c>
      <c r="E20" s="229"/>
      <c r="F20" s="96"/>
      <c r="G20" s="96"/>
      <c r="H20" s="98"/>
      <c r="I20" s="100"/>
      <c r="J20" s="97">
        <v>28</v>
      </c>
      <c r="K20" s="96"/>
      <c r="L20" s="96"/>
      <c r="M20" s="98">
        <f>N20*30-SUM(J20:L20)</f>
        <v>62</v>
      </c>
      <c r="N20" s="100">
        <v>3</v>
      </c>
      <c r="O20" s="97"/>
      <c r="P20" s="96"/>
      <c r="Q20" s="96"/>
      <c r="R20" s="98"/>
      <c r="S20" s="100"/>
      <c r="T20" s="97"/>
      <c r="U20" s="96"/>
      <c r="V20" s="96"/>
      <c r="W20" s="98"/>
      <c r="X20" s="100"/>
      <c r="Y20" s="97"/>
      <c r="Z20" s="96"/>
      <c r="AA20" s="96"/>
      <c r="AB20" s="98"/>
      <c r="AC20" s="100"/>
      <c r="AD20" s="97"/>
      <c r="AE20" s="96"/>
      <c r="AF20" s="96"/>
      <c r="AG20" s="98"/>
      <c r="AH20" s="100"/>
      <c r="AI20" s="97"/>
      <c r="AJ20" s="96"/>
      <c r="AK20" s="96"/>
      <c r="AL20" s="98"/>
      <c r="AM20" s="100"/>
      <c r="AN20" s="97"/>
      <c r="AO20" s="96"/>
      <c r="AP20" s="96"/>
      <c r="AQ20" s="98"/>
      <c r="AR20" s="100"/>
      <c r="AS20" s="128"/>
      <c r="AT20" s="129" t="s">
        <v>1</v>
      </c>
      <c r="AU20" s="129"/>
      <c r="AV20" s="130"/>
      <c r="AW20" s="106">
        <f>SUM(N20)</f>
        <v>3</v>
      </c>
      <c r="AX20" s="206" t="s">
        <v>398</v>
      </c>
      <c r="AY20" s="213" t="s">
        <v>400</v>
      </c>
    </row>
    <row r="21" spans="1:51" ht="22.5" x14ac:dyDescent="0.25">
      <c r="A21" s="298" t="s">
        <v>249</v>
      </c>
      <c r="B21" s="266" t="s">
        <v>104</v>
      </c>
      <c r="C21" s="300" t="s">
        <v>267</v>
      </c>
      <c r="D21" s="300" t="s">
        <v>267</v>
      </c>
      <c r="E21" s="229"/>
      <c r="F21" s="96"/>
      <c r="G21" s="96"/>
      <c r="H21" s="98"/>
      <c r="I21" s="100"/>
      <c r="J21" s="97">
        <v>28</v>
      </c>
      <c r="K21" s="96"/>
      <c r="L21" s="96"/>
      <c r="M21" s="98">
        <f t="shared" ref="M21:M28" si="5">N21*30-SUM(J21:L21)</f>
        <v>62</v>
      </c>
      <c r="N21" s="100">
        <v>3</v>
      </c>
      <c r="O21" s="97"/>
      <c r="P21" s="96"/>
      <c r="Q21" s="96"/>
      <c r="R21" s="98"/>
      <c r="S21" s="100"/>
      <c r="T21" s="97"/>
      <c r="U21" s="96"/>
      <c r="V21" s="96"/>
      <c r="W21" s="98"/>
      <c r="X21" s="100"/>
      <c r="Y21" s="97"/>
      <c r="Z21" s="96"/>
      <c r="AA21" s="96"/>
      <c r="AB21" s="98"/>
      <c r="AC21" s="100"/>
      <c r="AD21" s="97"/>
      <c r="AE21" s="96"/>
      <c r="AF21" s="96"/>
      <c r="AG21" s="98"/>
      <c r="AH21" s="100"/>
      <c r="AI21" s="97"/>
      <c r="AJ21" s="96"/>
      <c r="AK21" s="96"/>
      <c r="AL21" s="98"/>
      <c r="AM21" s="100"/>
      <c r="AN21" s="97"/>
      <c r="AO21" s="96"/>
      <c r="AP21" s="96"/>
      <c r="AQ21" s="98"/>
      <c r="AR21" s="100"/>
      <c r="AS21" s="128"/>
      <c r="AT21" s="129" t="s">
        <v>1</v>
      </c>
      <c r="AU21" s="129"/>
      <c r="AV21" s="130"/>
      <c r="AW21" s="106">
        <f>SUM(N21)</f>
        <v>3</v>
      </c>
      <c r="AX21" s="314" t="s">
        <v>398</v>
      </c>
      <c r="AY21" s="211" t="s">
        <v>399</v>
      </c>
    </row>
    <row r="22" spans="1:51" ht="22.5" x14ac:dyDescent="0.25">
      <c r="A22" s="298" t="s">
        <v>249</v>
      </c>
      <c r="B22" s="266" t="s">
        <v>105</v>
      </c>
      <c r="C22" s="300" t="s">
        <v>268</v>
      </c>
      <c r="D22" s="300" t="s">
        <v>268</v>
      </c>
      <c r="E22" s="229"/>
      <c r="F22" s="96"/>
      <c r="G22" s="96"/>
      <c r="H22" s="98"/>
      <c r="I22" s="100"/>
      <c r="J22" s="97">
        <v>14</v>
      </c>
      <c r="K22" s="96"/>
      <c r="L22" s="96"/>
      <c r="M22" s="98">
        <f t="shared" si="5"/>
        <v>16</v>
      </c>
      <c r="N22" s="100">
        <v>1</v>
      </c>
      <c r="O22" s="97"/>
      <c r="P22" s="96"/>
      <c r="Q22" s="96"/>
      <c r="R22" s="98"/>
      <c r="S22" s="100"/>
      <c r="T22" s="97"/>
      <c r="U22" s="96"/>
      <c r="V22" s="96"/>
      <c r="W22" s="98"/>
      <c r="X22" s="100"/>
      <c r="Y22" s="97"/>
      <c r="Z22" s="96"/>
      <c r="AA22" s="96"/>
      <c r="AB22" s="98"/>
      <c r="AC22" s="100"/>
      <c r="AD22" s="97"/>
      <c r="AE22" s="96"/>
      <c r="AF22" s="96"/>
      <c r="AG22" s="98"/>
      <c r="AH22" s="100"/>
      <c r="AI22" s="97"/>
      <c r="AJ22" s="96"/>
      <c r="AK22" s="96"/>
      <c r="AL22" s="98"/>
      <c r="AM22" s="100"/>
      <c r="AN22" s="97"/>
      <c r="AO22" s="96"/>
      <c r="AP22" s="96"/>
      <c r="AQ22" s="98"/>
      <c r="AR22" s="100"/>
      <c r="AS22" s="128"/>
      <c r="AT22" s="129" t="s">
        <v>1</v>
      </c>
      <c r="AU22" s="129"/>
      <c r="AV22" s="130"/>
      <c r="AW22" s="106">
        <f t="shared" ref="AW22:AW30" si="6">SUM(I22,N22)</f>
        <v>1</v>
      </c>
      <c r="AX22" s="390" t="s">
        <v>6</v>
      </c>
      <c r="AY22" s="391" t="s">
        <v>6</v>
      </c>
    </row>
    <row r="23" spans="1:51" ht="22.5" x14ac:dyDescent="0.25">
      <c r="A23" s="298" t="s">
        <v>249</v>
      </c>
      <c r="B23" s="266" t="s">
        <v>106</v>
      </c>
      <c r="C23" s="300" t="s">
        <v>269</v>
      </c>
      <c r="D23" s="300" t="s">
        <v>269</v>
      </c>
      <c r="E23" s="229"/>
      <c r="F23" s="96"/>
      <c r="G23" s="96"/>
      <c r="H23" s="98"/>
      <c r="I23" s="100"/>
      <c r="J23" s="97"/>
      <c r="K23" s="96">
        <v>30</v>
      </c>
      <c r="L23" s="96"/>
      <c r="M23" s="98">
        <f t="shared" si="5"/>
        <v>90</v>
      </c>
      <c r="N23" s="100">
        <v>4</v>
      </c>
      <c r="O23" s="97"/>
      <c r="P23" s="96"/>
      <c r="Q23" s="96"/>
      <c r="R23" s="98"/>
      <c r="S23" s="100"/>
      <c r="T23" s="97"/>
      <c r="U23" s="96"/>
      <c r="V23" s="96"/>
      <c r="W23" s="98"/>
      <c r="X23" s="100"/>
      <c r="Y23" s="97"/>
      <c r="Z23" s="96"/>
      <c r="AA23" s="96"/>
      <c r="AB23" s="98"/>
      <c r="AC23" s="100"/>
      <c r="AD23" s="97"/>
      <c r="AE23" s="96"/>
      <c r="AF23" s="96"/>
      <c r="AG23" s="98"/>
      <c r="AH23" s="100"/>
      <c r="AI23" s="97"/>
      <c r="AJ23" s="96"/>
      <c r="AK23" s="96"/>
      <c r="AL23" s="98"/>
      <c r="AM23" s="100"/>
      <c r="AN23" s="97"/>
      <c r="AO23" s="96"/>
      <c r="AP23" s="96"/>
      <c r="AQ23" s="98"/>
      <c r="AR23" s="100"/>
      <c r="AS23" s="128"/>
      <c r="AT23" s="129"/>
      <c r="AU23" s="129" t="s">
        <v>1</v>
      </c>
      <c r="AV23" s="130"/>
      <c r="AW23" s="106">
        <f t="shared" si="6"/>
        <v>4</v>
      </c>
      <c r="AX23" s="390"/>
      <c r="AY23" s="391"/>
    </row>
    <row r="24" spans="1:51" ht="45" x14ac:dyDescent="0.25">
      <c r="A24" s="298" t="s">
        <v>249</v>
      </c>
      <c r="B24" s="266" t="s">
        <v>107</v>
      </c>
      <c r="C24" s="300" t="s">
        <v>270</v>
      </c>
      <c r="D24" s="300" t="s">
        <v>270</v>
      </c>
      <c r="E24" s="229"/>
      <c r="F24" s="96"/>
      <c r="G24" s="96"/>
      <c r="H24" s="98"/>
      <c r="I24" s="100"/>
      <c r="J24" s="97">
        <v>28</v>
      </c>
      <c r="K24" s="96"/>
      <c r="L24" s="96"/>
      <c r="M24" s="98">
        <f t="shared" si="5"/>
        <v>32</v>
      </c>
      <c r="N24" s="100">
        <v>2</v>
      </c>
      <c r="O24" s="97"/>
      <c r="P24" s="96"/>
      <c r="Q24" s="96"/>
      <c r="R24" s="98"/>
      <c r="S24" s="100"/>
      <c r="T24" s="97"/>
      <c r="U24" s="96"/>
      <c r="V24" s="96"/>
      <c r="W24" s="98"/>
      <c r="X24" s="100"/>
      <c r="Y24" s="97"/>
      <c r="Z24" s="96"/>
      <c r="AA24" s="96"/>
      <c r="AB24" s="98"/>
      <c r="AC24" s="100"/>
      <c r="AD24" s="97"/>
      <c r="AE24" s="96"/>
      <c r="AF24" s="96"/>
      <c r="AG24" s="98"/>
      <c r="AH24" s="100"/>
      <c r="AI24" s="97"/>
      <c r="AJ24" s="96"/>
      <c r="AK24" s="96"/>
      <c r="AL24" s="98"/>
      <c r="AM24" s="100"/>
      <c r="AN24" s="97"/>
      <c r="AO24" s="96"/>
      <c r="AP24" s="96"/>
      <c r="AQ24" s="98"/>
      <c r="AR24" s="100"/>
      <c r="AS24" s="128"/>
      <c r="AT24" s="129" t="s">
        <v>1</v>
      </c>
      <c r="AU24" s="129"/>
      <c r="AV24" s="130"/>
      <c r="AW24" s="106">
        <f t="shared" si="6"/>
        <v>2</v>
      </c>
      <c r="AX24" s="29" t="s">
        <v>401</v>
      </c>
      <c r="AY24" s="213" t="s">
        <v>402</v>
      </c>
    </row>
    <row r="25" spans="1:51" ht="45" x14ac:dyDescent="0.25">
      <c r="A25" s="298" t="s">
        <v>249</v>
      </c>
      <c r="B25" s="261" t="s">
        <v>121</v>
      </c>
      <c r="C25" s="301" t="s">
        <v>271</v>
      </c>
      <c r="D25" s="301" t="s">
        <v>271</v>
      </c>
      <c r="E25" s="229"/>
      <c r="F25" s="96"/>
      <c r="G25" s="96"/>
      <c r="H25" s="98"/>
      <c r="I25" s="100"/>
      <c r="J25" s="97">
        <v>28</v>
      </c>
      <c r="K25" s="96"/>
      <c r="L25" s="96"/>
      <c r="M25" s="98">
        <f t="shared" si="5"/>
        <v>32</v>
      </c>
      <c r="N25" s="100">
        <v>2</v>
      </c>
      <c r="O25" s="97"/>
      <c r="P25" s="96"/>
      <c r="Q25" s="96"/>
      <c r="R25" s="98"/>
      <c r="S25" s="100"/>
      <c r="T25" s="97"/>
      <c r="U25" s="96"/>
      <c r="V25" s="96"/>
      <c r="W25" s="98"/>
      <c r="X25" s="100"/>
      <c r="Y25" s="97"/>
      <c r="Z25" s="96"/>
      <c r="AA25" s="96"/>
      <c r="AB25" s="98"/>
      <c r="AC25" s="100"/>
      <c r="AD25" s="97"/>
      <c r="AE25" s="96"/>
      <c r="AF25" s="96"/>
      <c r="AG25" s="98"/>
      <c r="AH25" s="100"/>
      <c r="AI25" s="97"/>
      <c r="AJ25" s="96"/>
      <c r="AK25" s="96"/>
      <c r="AL25" s="98"/>
      <c r="AM25" s="100"/>
      <c r="AN25" s="97"/>
      <c r="AO25" s="96"/>
      <c r="AP25" s="96"/>
      <c r="AQ25" s="98"/>
      <c r="AR25" s="100"/>
      <c r="AS25" s="128"/>
      <c r="AT25" s="129"/>
      <c r="AU25" s="129" t="s">
        <v>1</v>
      </c>
      <c r="AV25" s="130"/>
      <c r="AW25" s="106">
        <f t="shared" si="6"/>
        <v>2</v>
      </c>
      <c r="AX25" s="29" t="s">
        <v>401</v>
      </c>
      <c r="AY25" s="211" t="s">
        <v>403</v>
      </c>
    </row>
    <row r="26" spans="1:51" ht="22.5" x14ac:dyDescent="0.25">
      <c r="A26" s="298" t="s">
        <v>249</v>
      </c>
      <c r="B26" s="261" t="s">
        <v>122</v>
      </c>
      <c r="C26" s="301" t="s">
        <v>272</v>
      </c>
      <c r="D26" s="301" t="s">
        <v>272</v>
      </c>
      <c r="E26" s="229"/>
      <c r="F26" s="96"/>
      <c r="G26" s="96"/>
      <c r="H26" s="98"/>
      <c r="I26" s="100"/>
      <c r="J26" s="97">
        <v>14</v>
      </c>
      <c r="K26" s="96"/>
      <c r="L26" s="96"/>
      <c r="M26" s="98">
        <f t="shared" si="5"/>
        <v>46</v>
      </c>
      <c r="N26" s="100">
        <v>2</v>
      </c>
      <c r="O26" s="97"/>
      <c r="P26" s="96"/>
      <c r="Q26" s="96"/>
      <c r="R26" s="98"/>
      <c r="S26" s="100"/>
      <c r="T26" s="97"/>
      <c r="U26" s="96"/>
      <c r="V26" s="96"/>
      <c r="W26" s="98"/>
      <c r="X26" s="100"/>
      <c r="Y26" s="97"/>
      <c r="Z26" s="96"/>
      <c r="AA26" s="96"/>
      <c r="AB26" s="98"/>
      <c r="AC26" s="100"/>
      <c r="AD26" s="97"/>
      <c r="AE26" s="96"/>
      <c r="AF26" s="96"/>
      <c r="AG26" s="98"/>
      <c r="AH26" s="100"/>
      <c r="AI26" s="97"/>
      <c r="AJ26" s="96"/>
      <c r="AK26" s="96"/>
      <c r="AL26" s="98"/>
      <c r="AM26" s="100"/>
      <c r="AN26" s="97"/>
      <c r="AO26" s="96"/>
      <c r="AP26" s="96"/>
      <c r="AQ26" s="98"/>
      <c r="AR26" s="100"/>
      <c r="AS26" s="128"/>
      <c r="AT26" s="129"/>
      <c r="AU26" s="129" t="s">
        <v>1</v>
      </c>
      <c r="AV26" s="130"/>
      <c r="AW26" s="106">
        <f t="shared" si="6"/>
        <v>2</v>
      </c>
      <c r="AX26" s="208" t="s">
        <v>6</v>
      </c>
      <c r="AY26" s="210" t="s">
        <v>6</v>
      </c>
    </row>
    <row r="27" spans="1:51" ht="24.75" x14ac:dyDescent="0.25">
      <c r="A27" s="298" t="s">
        <v>249</v>
      </c>
      <c r="B27" s="261" t="s">
        <v>123</v>
      </c>
      <c r="C27" s="301" t="s">
        <v>273</v>
      </c>
      <c r="D27" s="301" t="s">
        <v>273</v>
      </c>
      <c r="E27" s="229"/>
      <c r="F27" s="96"/>
      <c r="G27" s="96"/>
      <c r="H27" s="98"/>
      <c r="I27" s="100"/>
      <c r="J27" s="97">
        <v>14</v>
      </c>
      <c r="K27" s="96"/>
      <c r="L27" s="96"/>
      <c r="M27" s="98">
        <f t="shared" si="5"/>
        <v>16</v>
      </c>
      <c r="N27" s="100">
        <v>1</v>
      </c>
      <c r="O27" s="97"/>
      <c r="P27" s="96"/>
      <c r="Q27" s="96"/>
      <c r="R27" s="98"/>
      <c r="S27" s="100"/>
      <c r="T27" s="97"/>
      <c r="U27" s="96"/>
      <c r="V27" s="96"/>
      <c r="W27" s="98"/>
      <c r="X27" s="100"/>
      <c r="Y27" s="97"/>
      <c r="Z27" s="96"/>
      <c r="AA27" s="96"/>
      <c r="AB27" s="98"/>
      <c r="AC27" s="100"/>
      <c r="AD27" s="97"/>
      <c r="AE27" s="96"/>
      <c r="AF27" s="96"/>
      <c r="AG27" s="98"/>
      <c r="AH27" s="100"/>
      <c r="AI27" s="97"/>
      <c r="AJ27" s="96"/>
      <c r="AK27" s="96"/>
      <c r="AL27" s="98"/>
      <c r="AM27" s="100"/>
      <c r="AN27" s="97"/>
      <c r="AO27" s="96"/>
      <c r="AP27" s="96"/>
      <c r="AQ27" s="98"/>
      <c r="AR27" s="100"/>
      <c r="AS27" s="128"/>
      <c r="AT27" s="129"/>
      <c r="AU27" s="129" t="s">
        <v>1</v>
      </c>
      <c r="AV27" s="130"/>
      <c r="AW27" s="106">
        <f t="shared" si="6"/>
        <v>1</v>
      </c>
      <c r="AX27" s="29" t="s">
        <v>401</v>
      </c>
      <c r="AY27" s="211" t="s">
        <v>404</v>
      </c>
    </row>
    <row r="28" spans="1:51" ht="22.5" x14ac:dyDescent="0.25">
      <c r="A28" s="298" t="s">
        <v>249</v>
      </c>
      <c r="B28" s="261" t="s">
        <v>124</v>
      </c>
      <c r="C28" s="301" t="s">
        <v>274</v>
      </c>
      <c r="D28" s="301" t="s">
        <v>274</v>
      </c>
      <c r="E28" s="229"/>
      <c r="F28" s="96"/>
      <c r="G28" s="96"/>
      <c r="H28" s="98"/>
      <c r="I28" s="100"/>
      <c r="J28" s="97">
        <v>20</v>
      </c>
      <c r="K28" s="96"/>
      <c r="L28" s="96"/>
      <c r="M28" s="98">
        <f t="shared" si="5"/>
        <v>40</v>
      </c>
      <c r="N28" s="100">
        <v>2</v>
      </c>
      <c r="O28" s="97"/>
      <c r="P28" s="96"/>
      <c r="Q28" s="96"/>
      <c r="R28" s="98"/>
      <c r="S28" s="100"/>
      <c r="T28" s="97"/>
      <c r="U28" s="96"/>
      <c r="V28" s="96"/>
      <c r="W28" s="98"/>
      <c r="X28" s="100"/>
      <c r="Y28" s="97"/>
      <c r="Z28" s="96"/>
      <c r="AA28" s="96"/>
      <c r="AB28" s="98"/>
      <c r="AC28" s="100"/>
      <c r="AD28" s="97"/>
      <c r="AE28" s="96"/>
      <c r="AF28" s="96"/>
      <c r="AG28" s="98"/>
      <c r="AH28" s="100"/>
      <c r="AI28" s="97"/>
      <c r="AJ28" s="96"/>
      <c r="AK28" s="96"/>
      <c r="AL28" s="98"/>
      <c r="AM28" s="100"/>
      <c r="AN28" s="97"/>
      <c r="AO28" s="96"/>
      <c r="AP28" s="96"/>
      <c r="AQ28" s="98"/>
      <c r="AR28" s="100"/>
      <c r="AS28" s="128"/>
      <c r="AT28" s="129"/>
      <c r="AU28" s="129" t="s">
        <v>1</v>
      </c>
      <c r="AV28" s="130"/>
      <c r="AW28" s="106">
        <f t="shared" si="6"/>
        <v>2</v>
      </c>
      <c r="AX28" s="207" t="s">
        <v>6</v>
      </c>
      <c r="AY28" s="210" t="s">
        <v>6</v>
      </c>
    </row>
    <row r="29" spans="1:51" ht="22.5" x14ac:dyDescent="0.25">
      <c r="A29" s="298" t="s">
        <v>228</v>
      </c>
      <c r="B29" s="268" t="s">
        <v>94</v>
      </c>
      <c r="C29" s="302" t="s">
        <v>275</v>
      </c>
      <c r="D29" s="302" t="s">
        <v>275</v>
      </c>
      <c r="E29" s="229"/>
      <c r="F29" s="96"/>
      <c r="G29" s="96"/>
      <c r="H29" s="98"/>
      <c r="I29" s="100"/>
      <c r="J29" s="97">
        <v>14</v>
      </c>
      <c r="K29" s="96"/>
      <c r="L29" s="96"/>
      <c r="M29" s="98">
        <f>N29*30-SUM(J29:L29)</f>
        <v>16</v>
      </c>
      <c r="N29" s="100">
        <v>1</v>
      </c>
      <c r="O29" s="97"/>
      <c r="P29" s="96"/>
      <c r="Q29" s="96"/>
      <c r="R29" s="98"/>
      <c r="S29" s="100"/>
      <c r="T29" s="97"/>
      <c r="U29" s="96"/>
      <c r="V29" s="96"/>
      <c r="W29" s="98"/>
      <c r="X29" s="100"/>
      <c r="Y29" s="97"/>
      <c r="Z29" s="96"/>
      <c r="AA29" s="96"/>
      <c r="AB29" s="98"/>
      <c r="AC29" s="100"/>
      <c r="AD29" s="97"/>
      <c r="AE29" s="96"/>
      <c r="AF29" s="96"/>
      <c r="AG29" s="98"/>
      <c r="AH29" s="100"/>
      <c r="AI29" s="97"/>
      <c r="AJ29" s="96"/>
      <c r="AK29" s="96"/>
      <c r="AL29" s="98"/>
      <c r="AM29" s="100"/>
      <c r="AN29" s="97"/>
      <c r="AO29" s="96"/>
      <c r="AP29" s="96"/>
      <c r="AQ29" s="98"/>
      <c r="AR29" s="100"/>
      <c r="AS29" s="128"/>
      <c r="AT29" s="129"/>
      <c r="AU29" s="129" t="s">
        <v>1</v>
      </c>
      <c r="AV29" s="130"/>
      <c r="AW29" s="106">
        <f t="shared" si="6"/>
        <v>1</v>
      </c>
      <c r="AX29" s="5" t="s">
        <v>6</v>
      </c>
      <c r="AY29" s="214" t="s">
        <v>6</v>
      </c>
    </row>
    <row r="30" spans="1:51" ht="23.25" thickBot="1" x14ac:dyDescent="0.3">
      <c r="A30" s="299" t="s">
        <v>228</v>
      </c>
      <c r="B30" s="267" t="s">
        <v>95</v>
      </c>
      <c r="C30" s="302" t="s">
        <v>276</v>
      </c>
      <c r="D30" s="302" t="s">
        <v>276</v>
      </c>
      <c r="E30" s="230"/>
      <c r="F30" s="192"/>
      <c r="G30" s="192"/>
      <c r="H30" s="193"/>
      <c r="I30" s="194"/>
      <c r="J30" s="191">
        <v>14</v>
      </c>
      <c r="K30" s="192"/>
      <c r="L30" s="192"/>
      <c r="M30" s="193">
        <f>N30*30-SUM(J30:L30)</f>
        <v>16</v>
      </c>
      <c r="N30" s="194">
        <v>1</v>
      </c>
      <c r="O30" s="191"/>
      <c r="P30" s="192"/>
      <c r="Q30" s="192"/>
      <c r="R30" s="193"/>
      <c r="S30" s="194"/>
      <c r="T30" s="191"/>
      <c r="U30" s="192"/>
      <c r="V30" s="192"/>
      <c r="W30" s="193"/>
      <c r="X30" s="194"/>
      <c r="Y30" s="191"/>
      <c r="Z30" s="192"/>
      <c r="AA30" s="192"/>
      <c r="AB30" s="193"/>
      <c r="AC30" s="194"/>
      <c r="AD30" s="191"/>
      <c r="AE30" s="192"/>
      <c r="AF30" s="192"/>
      <c r="AG30" s="193"/>
      <c r="AH30" s="194"/>
      <c r="AI30" s="191"/>
      <c r="AJ30" s="192"/>
      <c r="AK30" s="192"/>
      <c r="AL30" s="193"/>
      <c r="AM30" s="194"/>
      <c r="AN30" s="191"/>
      <c r="AO30" s="192"/>
      <c r="AP30" s="192"/>
      <c r="AQ30" s="193"/>
      <c r="AR30" s="194"/>
      <c r="AS30" s="195"/>
      <c r="AT30" s="196"/>
      <c r="AU30" s="196" t="s">
        <v>1</v>
      </c>
      <c r="AV30" s="197"/>
      <c r="AW30" s="198">
        <f t="shared" si="6"/>
        <v>1</v>
      </c>
      <c r="AX30" s="3" t="s">
        <v>6</v>
      </c>
      <c r="AY30" s="212" t="s">
        <v>6</v>
      </c>
    </row>
    <row r="31" spans="1:51" s="89" customFormat="1" x14ac:dyDescent="0.25">
      <c r="A31" s="255" t="s">
        <v>248</v>
      </c>
      <c r="B31" s="265" t="s">
        <v>28</v>
      </c>
      <c r="C31" s="300" t="s">
        <v>278</v>
      </c>
      <c r="D31" s="300" t="s">
        <v>278</v>
      </c>
      <c r="E31" s="231"/>
      <c r="F31" s="161"/>
      <c r="G31" s="161"/>
      <c r="H31" s="162"/>
      <c r="I31" s="163"/>
      <c r="J31" s="160"/>
      <c r="K31" s="161"/>
      <c r="L31" s="161"/>
      <c r="M31" s="162"/>
      <c r="N31" s="163"/>
      <c r="O31" s="160">
        <v>14</v>
      </c>
      <c r="P31" s="161"/>
      <c r="Q31" s="161"/>
      <c r="R31" s="162">
        <f t="shared" ref="R31:R32" si="7">S31*30-SUM(O31:Q31)</f>
        <v>46</v>
      </c>
      <c r="S31" s="163">
        <v>2</v>
      </c>
      <c r="T31" s="160"/>
      <c r="U31" s="161"/>
      <c r="V31" s="161"/>
      <c r="W31" s="162"/>
      <c r="X31" s="163"/>
      <c r="Y31" s="160"/>
      <c r="Z31" s="161"/>
      <c r="AA31" s="161"/>
      <c r="AB31" s="162"/>
      <c r="AC31" s="163"/>
      <c r="AD31" s="160"/>
      <c r="AE31" s="161"/>
      <c r="AF31" s="161"/>
      <c r="AG31" s="162"/>
      <c r="AH31" s="163"/>
      <c r="AI31" s="160"/>
      <c r="AJ31" s="161"/>
      <c r="AK31" s="161"/>
      <c r="AL31" s="162"/>
      <c r="AM31" s="163"/>
      <c r="AN31" s="160"/>
      <c r="AO31" s="161"/>
      <c r="AP31" s="161"/>
      <c r="AQ31" s="162"/>
      <c r="AR31" s="163"/>
      <c r="AS31" s="164"/>
      <c r="AT31" s="165"/>
      <c r="AU31" s="165" t="s">
        <v>3</v>
      </c>
      <c r="AV31" s="166"/>
      <c r="AW31" s="167">
        <f t="shared" ref="AW31:AW50" si="8">SUM(S31,)</f>
        <v>2</v>
      </c>
      <c r="AX31" s="51" t="s">
        <v>6</v>
      </c>
      <c r="AY31" s="318" t="s">
        <v>6</v>
      </c>
    </row>
    <row r="32" spans="1:51" s="89" customFormat="1" x14ac:dyDescent="0.25">
      <c r="A32" s="256" t="s">
        <v>248</v>
      </c>
      <c r="B32" s="266" t="s">
        <v>29</v>
      </c>
      <c r="C32" s="300" t="s">
        <v>279</v>
      </c>
      <c r="D32" s="300" t="s">
        <v>279</v>
      </c>
      <c r="E32" s="232"/>
      <c r="F32" s="115"/>
      <c r="G32" s="115"/>
      <c r="H32" s="116"/>
      <c r="I32" s="117"/>
      <c r="J32" s="114"/>
      <c r="K32" s="115"/>
      <c r="L32" s="115"/>
      <c r="M32" s="116"/>
      <c r="N32" s="117"/>
      <c r="O32" s="114">
        <v>14</v>
      </c>
      <c r="P32" s="115"/>
      <c r="Q32" s="115"/>
      <c r="R32" s="116">
        <f t="shared" si="7"/>
        <v>46</v>
      </c>
      <c r="S32" s="117">
        <v>2</v>
      </c>
      <c r="T32" s="114"/>
      <c r="U32" s="115"/>
      <c r="V32" s="115"/>
      <c r="W32" s="116"/>
      <c r="X32" s="117"/>
      <c r="Y32" s="114"/>
      <c r="Z32" s="115"/>
      <c r="AA32" s="115"/>
      <c r="AB32" s="116"/>
      <c r="AC32" s="117"/>
      <c r="AD32" s="114"/>
      <c r="AE32" s="115"/>
      <c r="AF32" s="115"/>
      <c r="AG32" s="116"/>
      <c r="AH32" s="117"/>
      <c r="AI32" s="114"/>
      <c r="AJ32" s="115"/>
      <c r="AK32" s="115"/>
      <c r="AL32" s="116"/>
      <c r="AM32" s="117"/>
      <c r="AN32" s="114"/>
      <c r="AO32" s="115"/>
      <c r="AP32" s="115"/>
      <c r="AQ32" s="116"/>
      <c r="AR32" s="117"/>
      <c r="AS32" s="131"/>
      <c r="AT32" s="132"/>
      <c r="AU32" s="132" t="s">
        <v>3</v>
      </c>
      <c r="AV32" s="133"/>
      <c r="AW32" s="150">
        <f t="shared" si="8"/>
        <v>2</v>
      </c>
      <c r="AX32" s="312" t="s">
        <v>6</v>
      </c>
      <c r="AY32" s="313" t="s">
        <v>6</v>
      </c>
    </row>
    <row r="33" spans="1:51" s="89" customFormat="1" ht="33.75" x14ac:dyDescent="0.25">
      <c r="A33" s="256" t="s">
        <v>248</v>
      </c>
      <c r="B33" s="266" t="s">
        <v>30</v>
      </c>
      <c r="C33" s="300" t="s">
        <v>280</v>
      </c>
      <c r="D33" s="300" t="s">
        <v>280</v>
      </c>
      <c r="E33" s="232"/>
      <c r="F33" s="115"/>
      <c r="G33" s="115"/>
      <c r="H33" s="116"/>
      <c r="I33" s="117"/>
      <c r="J33" s="114"/>
      <c r="K33" s="115"/>
      <c r="L33" s="115"/>
      <c r="M33" s="116"/>
      <c r="N33" s="117"/>
      <c r="O33" s="114">
        <v>14</v>
      </c>
      <c r="P33" s="115"/>
      <c r="Q33" s="115"/>
      <c r="R33" s="116">
        <f>S33*30-SUM(O33:Q33)</f>
        <v>46</v>
      </c>
      <c r="S33" s="117">
        <v>2</v>
      </c>
      <c r="T33" s="114"/>
      <c r="U33" s="115"/>
      <c r="V33" s="115"/>
      <c r="W33" s="116"/>
      <c r="X33" s="117"/>
      <c r="Y33" s="114"/>
      <c r="Z33" s="115"/>
      <c r="AA33" s="115"/>
      <c r="AB33" s="116"/>
      <c r="AC33" s="117"/>
      <c r="AD33" s="114"/>
      <c r="AE33" s="115"/>
      <c r="AF33" s="115"/>
      <c r="AG33" s="116"/>
      <c r="AH33" s="117"/>
      <c r="AI33" s="114"/>
      <c r="AJ33" s="115"/>
      <c r="AK33" s="115"/>
      <c r="AL33" s="116"/>
      <c r="AM33" s="117"/>
      <c r="AN33" s="114"/>
      <c r="AO33" s="115"/>
      <c r="AP33" s="115"/>
      <c r="AQ33" s="116"/>
      <c r="AR33" s="117"/>
      <c r="AS33" s="131"/>
      <c r="AT33" s="132" t="s">
        <v>3</v>
      </c>
      <c r="AU33" s="132"/>
      <c r="AV33" s="133"/>
      <c r="AW33" s="150">
        <f t="shared" si="8"/>
        <v>2</v>
      </c>
      <c r="AX33" s="312" t="s">
        <v>6</v>
      </c>
      <c r="AY33" s="313" t="s">
        <v>6</v>
      </c>
    </row>
    <row r="34" spans="1:51" x14ac:dyDescent="0.25">
      <c r="A34" s="256" t="s">
        <v>248</v>
      </c>
      <c r="B34" s="266" t="s">
        <v>31</v>
      </c>
      <c r="C34" s="300" t="s">
        <v>281</v>
      </c>
      <c r="D34" s="300" t="s">
        <v>281</v>
      </c>
      <c r="E34" s="232"/>
      <c r="F34" s="115"/>
      <c r="G34" s="115"/>
      <c r="H34" s="116"/>
      <c r="I34" s="117"/>
      <c r="J34" s="114"/>
      <c r="K34" s="115"/>
      <c r="L34" s="115"/>
      <c r="M34" s="116"/>
      <c r="N34" s="117"/>
      <c r="O34" s="114">
        <v>28</v>
      </c>
      <c r="P34" s="115"/>
      <c r="Q34" s="115"/>
      <c r="R34" s="116">
        <f>S34*30-SUM(O34:Q34)</f>
        <v>32</v>
      </c>
      <c r="S34" s="117">
        <v>2</v>
      </c>
      <c r="T34" s="114"/>
      <c r="U34" s="115"/>
      <c r="V34" s="115"/>
      <c r="W34" s="116"/>
      <c r="X34" s="117"/>
      <c r="Y34" s="114"/>
      <c r="Z34" s="115"/>
      <c r="AA34" s="115"/>
      <c r="AB34" s="116"/>
      <c r="AC34" s="117"/>
      <c r="AD34" s="114"/>
      <c r="AE34" s="115"/>
      <c r="AF34" s="115"/>
      <c r="AG34" s="116"/>
      <c r="AH34" s="117"/>
      <c r="AI34" s="114"/>
      <c r="AJ34" s="115"/>
      <c r="AK34" s="115"/>
      <c r="AL34" s="116"/>
      <c r="AM34" s="117"/>
      <c r="AN34" s="114"/>
      <c r="AO34" s="115"/>
      <c r="AP34" s="115"/>
      <c r="AQ34" s="116"/>
      <c r="AR34" s="117"/>
      <c r="AS34" s="131"/>
      <c r="AT34" s="132" t="s">
        <v>3</v>
      </c>
      <c r="AU34" s="132"/>
      <c r="AV34" s="133"/>
      <c r="AW34" s="150">
        <f t="shared" si="8"/>
        <v>2</v>
      </c>
      <c r="AX34" s="312" t="s">
        <v>6</v>
      </c>
      <c r="AY34" s="313" t="s">
        <v>6</v>
      </c>
    </row>
    <row r="35" spans="1:51" ht="22.5" x14ac:dyDescent="0.25">
      <c r="A35" s="256" t="s">
        <v>249</v>
      </c>
      <c r="B35" s="266" t="s">
        <v>108</v>
      </c>
      <c r="C35" s="300" t="s">
        <v>282</v>
      </c>
      <c r="D35" s="300" t="s">
        <v>282</v>
      </c>
      <c r="E35" s="232"/>
      <c r="F35" s="115"/>
      <c r="G35" s="115"/>
      <c r="H35" s="116"/>
      <c r="I35" s="117"/>
      <c r="J35" s="114"/>
      <c r="K35" s="115"/>
      <c r="L35" s="115"/>
      <c r="M35" s="116"/>
      <c r="N35" s="117"/>
      <c r="O35" s="114">
        <v>14</v>
      </c>
      <c r="P35" s="115"/>
      <c r="Q35" s="115"/>
      <c r="R35" s="116">
        <f t="shared" ref="R35:R50" si="9">S35*30-SUM(O35:Q35)</f>
        <v>16</v>
      </c>
      <c r="S35" s="117">
        <v>1</v>
      </c>
      <c r="T35" s="114"/>
      <c r="U35" s="115"/>
      <c r="V35" s="115"/>
      <c r="W35" s="116"/>
      <c r="X35" s="117"/>
      <c r="Y35" s="114"/>
      <c r="Z35" s="115"/>
      <c r="AA35" s="115"/>
      <c r="AB35" s="116"/>
      <c r="AC35" s="117"/>
      <c r="AD35" s="114"/>
      <c r="AE35" s="115"/>
      <c r="AF35" s="115"/>
      <c r="AG35" s="116"/>
      <c r="AH35" s="117"/>
      <c r="AI35" s="114"/>
      <c r="AJ35" s="115"/>
      <c r="AK35" s="115"/>
      <c r="AL35" s="116"/>
      <c r="AM35" s="117"/>
      <c r="AN35" s="114"/>
      <c r="AO35" s="115"/>
      <c r="AP35" s="115"/>
      <c r="AQ35" s="116"/>
      <c r="AR35" s="117"/>
      <c r="AS35" s="131"/>
      <c r="AT35" s="132"/>
      <c r="AU35" s="132" t="s">
        <v>3</v>
      </c>
      <c r="AV35" s="133"/>
      <c r="AW35" s="150">
        <f t="shared" si="8"/>
        <v>1</v>
      </c>
      <c r="AX35" s="312" t="s">
        <v>6</v>
      </c>
      <c r="AY35" s="313" t="s">
        <v>6</v>
      </c>
    </row>
    <row r="36" spans="1:51" ht="22.5" x14ac:dyDescent="0.25">
      <c r="A36" s="256" t="s">
        <v>249</v>
      </c>
      <c r="B36" s="266" t="s">
        <v>109</v>
      </c>
      <c r="C36" s="300" t="s">
        <v>283</v>
      </c>
      <c r="D36" s="300" t="s">
        <v>283</v>
      </c>
      <c r="E36" s="232"/>
      <c r="F36" s="115"/>
      <c r="G36" s="115"/>
      <c r="H36" s="116"/>
      <c r="I36" s="117"/>
      <c r="J36" s="114"/>
      <c r="K36" s="115"/>
      <c r="L36" s="115"/>
      <c r="M36" s="116"/>
      <c r="N36" s="117"/>
      <c r="O36" s="114">
        <v>33</v>
      </c>
      <c r="P36" s="115"/>
      <c r="Q36" s="115"/>
      <c r="R36" s="116">
        <f t="shared" si="9"/>
        <v>27</v>
      </c>
      <c r="S36" s="117">
        <v>2</v>
      </c>
      <c r="T36" s="114"/>
      <c r="U36" s="115"/>
      <c r="V36" s="115"/>
      <c r="W36" s="116"/>
      <c r="X36" s="117"/>
      <c r="Y36" s="114"/>
      <c r="Z36" s="115"/>
      <c r="AA36" s="115"/>
      <c r="AB36" s="116"/>
      <c r="AC36" s="117"/>
      <c r="AD36" s="114"/>
      <c r="AE36" s="115"/>
      <c r="AF36" s="115"/>
      <c r="AG36" s="116"/>
      <c r="AH36" s="117"/>
      <c r="AI36" s="114"/>
      <c r="AJ36" s="115"/>
      <c r="AK36" s="115"/>
      <c r="AL36" s="116"/>
      <c r="AM36" s="117"/>
      <c r="AN36" s="114"/>
      <c r="AO36" s="115"/>
      <c r="AP36" s="115"/>
      <c r="AQ36" s="116"/>
      <c r="AR36" s="117"/>
      <c r="AS36" s="131"/>
      <c r="AT36" s="132" t="s">
        <v>3</v>
      </c>
      <c r="AU36" s="132"/>
      <c r="AV36" s="133"/>
      <c r="AW36" s="150">
        <f t="shared" si="8"/>
        <v>2</v>
      </c>
      <c r="AX36" s="314" t="s">
        <v>400</v>
      </c>
      <c r="AY36" s="313" t="s">
        <v>6</v>
      </c>
    </row>
    <row r="37" spans="1:51" ht="22.5" x14ac:dyDescent="0.25">
      <c r="A37" s="256" t="s">
        <v>249</v>
      </c>
      <c r="B37" s="269" t="s">
        <v>110</v>
      </c>
      <c r="C37" s="300" t="s">
        <v>284</v>
      </c>
      <c r="D37" s="300" t="s">
        <v>284</v>
      </c>
      <c r="E37" s="233"/>
      <c r="F37" s="122"/>
      <c r="G37" s="122"/>
      <c r="H37" s="123"/>
      <c r="I37" s="124"/>
      <c r="J37" s="121"/>
      <c r="K37" s="122"/>
      <c r="L37" s="122"/>
      <c r="M37" s="123"/>
      <c r="N37" s="124"/>
      <c r="O37" s="121">
        <v>14</v>
      </c>
      <c r="P37" s="122"/>
      <c r="Q37" s="122"/>
      <c r="R37" s="123">
        <f t="shared" si="9"/>
        <v>16</v>
      </c>
      <c r="S37" s="124">
        <v>1</v>
      </c>
      <c r="T37" s="121"/>
      <c r="U37" s="122"/>
      <c r="V37" s="122"/>
      <c r="W37" s="123"/>
      <c r="X37" s="124"/>
      <c r="Y37" s="121"/>
      <c r="Z37" s="122"/>
      <c r="AA37" s="122"/>
      <c r="AB37" s="123"/>
      <c r="AC37" s="124"/>
      <c r="AD37" s="121"/>
      <c r="AE37" s="122"/>
      <c r="AF37" s="122"/>
      <c r="AG37" s="123"/>
      <c r="AH37" s="124"/>
      <c r="AI37" s="121"/>
      <c r="AJ37" s="122"/>
      <c r="AK37" s="122"/>
      <c r="AL37" s="123"/>
      <c r="AM37" s="124"/>
      <c r="AN37" s="121"/>
      <c r="AO37" s="122"/>
      <c r="AP37" s="122"/>
      <c r="AQ37" s="123"/>
      <c r="AR37" s="124"/>
      <c r="AS37" s="137"/>
      <c r="AT37" s="138"/>
      <c r="AU37" s="138" t="s">
        <v>3</v>
      </c>
      <c r="AV37" s="139"/>
      <c r="AW37" s="153">
        <f t="shared" si="8"/>
        <v>1</v>
      </c>
      <c r="AX37" s="312" t="s">
        <v>6</v>
      </c>
      <c r="AY37" s="313" t="s">
        <v>6</v>
      </c>
    </row>
    <row r="38" spans="1:51" ht="22.5" x14ac:dyDescent="0.25">
      <c r="A38" s="256" t="s">
        <v>249</v>
      </c>
      <c r="B38" s="269" t="s">
        <v>111</v>
      </c>
      <c r="C38" s="300" t="s">
        <v>285</v>
      </c>
      <c r="D38" s="300" t="s">
        <v>285</v>
      </c>
      <c r="E38" s="233"/>
      <c r="F38" s="122"/>
      <c r="G38" s="122"/>
      <c r="H38" s="123"/>
      <c r="I38" s="124"/>
      <c r="J38" s="121"/>
      <c r="K38" s="122"/>
      <c r="L38" s="122"/>
      <c r="M38" s="123"/>
      <c r="N38" s="124"/>
      <c r="O38" s="121">
        <v>14</v>
      </c>
      <c r="P38" s="122"/>
      <c r="Q38" s="122"/>
      <c r="R38" s="123">
        <f t="shared" si="9"/>
        <v>16</v>
      </c>
      <c r="S38" s="124">
        <v>1</v>
      </c>
      <c r="T38" s="121"/>
      <c r="U38" s="122"/>
      <c r="V38" s="122"/>
      <c r="W38" s="123"/>
      <c r="X38" s="124"/>
      <c r="Y38" s="121"/>
      <c r="Z38" s="122"/>
      <c r="AA38" s="122"/>
      <c r="AB38" s="123"/>
      <c r="AC38" s="124"/>
      <c r="AD38" s="121"/>
      <c r="AE38" s="122"/>
      <c r="AF38" s="122"/>
      <c r="AG38" s="123"/>
      <c r="AH38" s="124"/>
      <c r="AI38" s="121"/>
      <c r="AJ38" s="122"/>
      <c r="AK38" s="122"/>
      <c r="AL38" s="123"/>
      <c r="AM38" s="124"/>
      <c r="AN38" s="121"/>
      <c r="AO38" s="122"/>
      <c r="AP38" s="122"/>
      <c r="AQ38" s="123"/>
      <c r="AR38" s="124"/>
      <c r="AS38" s="137"/>
      <c r="AT38" s="138"/>
      <c r="AU38" s="138" t="s">
        <v>3</v>
      </c>
      <c r="AV38" s="139"/>
      <c r="AW38" s="153">
        <f t="shared" si="8"/>
        <v>1</v>
      </c>
      <c r="AX38" s="314" t="s">
        <v>400</v>
      </c>
      <c r="AY38" s="313" t="s">
        <v>6</v>
      </c>
    </row>
    <row r="39" spans="1:51" ht="22.5" x14ac:dyDescent="0.25">
      <c r="A39" s="256" t="s">
        <v>249</v>
      </c>
      <c r="B39" s="266" t="s">
        <v>112</v>
      </c>
      <c r="C39" s="300" t="s">
        <v>286</v>
      </c>
      <c r="D39" s="300" t="s">
        <v>286</v>
      </c>
      <c r="E39" s="232"/>
      <c r="F39" s="115"/>
      <c r="G39" s="115"/>
      <c r="H39" s="116"/>
      <c r="I39" s="117"/>
      <c r="J39" s="114"/>
      <c r="K39" s="115"/>
      <c r="L39" s="115"/>
      <c r="M39" s="116"/>
      <c r="N39" s="117"/>
      <c r="O39" s="114">
        <v>28</v>
      </c>
      <c r="P39" s="115"/>
      <c r="Q39" s="115"/>
      <c r="R39" s="116">
        <f t="shared" si="9"/>
        <v>32</v>
      </c>
      <c r="S39" s="117">
        <v>2</v>
      </c>
      <c r="T39" s="114"/>
      <c r="U39" s="115"/>
      <c r="V39" s="115"/>
      <c r="W39" s="116"/>
      <c r="X39" s="117"/>
      <c r="Y39" s="114"/>
      <c r="Z39" s="115"/>
      <c r="AA39" s="115"/>
      <c r="AB39" s="116"/>
      <c r="AC39" s="117"/>
      <c r="AD39" s="114"/>
      <c r="AE39" s="115"/>
      <c r="AF39" s="115"/>
      <c r="AG39" s="116"/>
      <c r="AH39" s="117"/>
      <c r="AI39" s="114"/>
      <c r="AJ39" s="115"/>
      <c r="AK39" s="115"/>
      <c r="AL39" s="116"/>
      <c r="AM39" s="117"/>
      <c r="AN39" s="114"/>
      <c r="AO39" s="115"/>
      <c r="AP39" s="115"/>
      <c r="AQ39" s="116"/>
      <c r="AR39" s="117"/>
      <c r="AS39" s="131"/>
      <c r="AT39" s="132" t="s">
        <v>3</v>
      </c>
      <c r="AU39" s="132"/>
      <c r="AV39" s="133"/>
      <c r="AW39" s="150">
        <f t="shared" si="8"/>
        <v>2</v>
      </c>
      <c r="AX39" s="314" t="s">
        <v>405</v>
      </c>
      <c r="AY39" s="313" t="s">
        <v>6</v>
      </c>
    </row>
    <row r="40" spans="1:51" ht="22.5" x14ac:dyDescent="0.25">
      <c r="A40" s="256" t="s">
        <v>249</v>
      </c>
      <c r="B40" s="266" t="s">
        <v>113</v>
      </c>
      <c r="C40" s="300" t="s">
        <v>287</v>
      </c>
      <c r="D40" s="300" t="s">
        <v>287</v>
      </c>
      <c r="E40" s="232"/>
      <c r="F40" s="115"/>
      <c r="G40" s="115"/>
      <c r="H40" s="116"/>
      <c r="I40" s="117"/>
      <c r="J40" s="114"/>
      <c r="K40" s="115"/>
      <c r="L40" s="115"/>
      <c r="M40" s="116"/>
      <c r="N40" s="117"/>
      <c r="O40" s="114">
        <v>28</v>
      </c>
      <c r="P40" s="115"/>
      <c r="Q40" s="115"/>
      <c r="R40" s="116">
        <f t="shared" si="9"/>
        <v>32</v>
      </c>
      <c r="S40" s="117">
        <v>2</v>
      </c>
      <c r="T40" s="114"/>
      <c r="U40" s="115"/>
      <c r="V40" s="115"/>
      <c r="W40" s="116"/>
      <c r="X40" s="117"/>
      <c r="Y40" s="114"/>
      <c r="Z40" s="115"/>
      <c r="AA40" s="115"/>
      <c r="AB40" s="116"/>
      <c r="AC40" s="117"/>
      <c r="AD40" s="114"/>
      <c r="AE40" s="115"/>
      <c r="AF40" s="115"/>
      <c r="AG40" s="116"/>
      <c r="AH40" s="117"/>
      <c r="AI40" s="114"/>
      <c r="AJ40" s="115"/>
      <c r="AK40" s="115"/>
      <c r="AL40" s="116"/>
      <c r="AM40" s="117"/>
      <c r="AN40" s="114"/>
      <c r="AO40" s="115"/>
      <c r="AP40" s="115"/>
      <c r="AQ40" s="116"/>
      <c r="AR40" s="117"/>
      <c r="AS40" s="131"/>
      <c r="AT40" s="132" t="s">
        <v>3</v>
      </c>
      <c r="AU40" s="132"/>
      <c r="AV40" s="133"/>
      <c r="AW40" s="150">
        <f t="shared" si="8"/>
        <v>2</v>
      </c>
      <c r="AX40" s="223" t="s">
        <v>6</v>
      </c>
      <c r="AY40" s="313" t="s">
        <v>6</v>
      </c>
    </row>
    <row r="41" spans="1:51" s="22" customFormat="1" ht="22.5" x14ac:dyDescent="0.2">
      <c r="A41" s="256" t="s">
        <v>249</v>
      </c>
      <c r="B41" s="266" t="s">
        <v>114</v>
      </c>
      <c r="C41" s="300" t="s">
        <v>288</v>
      </c>
      <c r="D41" s="300" t="s">
        <v>288</v>
      </c>
      <c r="E41" s="226"/>
      <c r="F41" s="62"/>
      <c r="G41" s="62"/>
      <c r="H41" s="63"/>
      <c r="I41" s="148"/>
      <c r="J41" s="61"/>
      <c r="K41" s="62"/>
      <c r="L41" s="62"/>
      <c r="M41" s="63"/>
      <c r="N41" s="148"/>
      <c r="O41" s="61">
        <v>14</v>
      </c>
      <c r="P41" s="62"/>
      <c r="Q41" s="62"/>
      <c r="R41" s="63">
        <f t="shared" si="9"/>
        <v>16</v>
      </c>
      <c r="S41" s="148">
        <v>1</v>
      </c>
      <c r="T41" s="61"/>
      <c r="U41" s="62"/>
      <c r="V41" s="62"/>
      <c r="W41" s="63"/>
      <c r="X41" s="148"/>
      <c r="Y41" s="61"/>
      <c r="Z41" s="62"/>
      <c r="AA41" s="62"/>
      <c r="AB41" s="63"/>
      <c r="AC41" s="148"/>
      <c r="AD41" s="61"/>
      <c r="AE41" s="62"/>
      <c r="AF41" s="62"/>
      <c r="AG41" s="63"/>
      <c r="AH41" s="148"/>
      <c r="AI41" s="61"/>
      <c r="AJ41" s="62"/>
      <c r="AK41" s="62"/>
      <c r="AL41" s="63"/>
      <c r="AM41" s="148"/>
      <c r="AN41" s="61"/>
      <c r="AO41" s="62"/>
      <c r="AP41" s="62"/>
      <c r="AQ41" s="63"/>
      <c r="AR41" s="148"/>
      <c r="AS41" s="118"/>
      <c r="AT41" s="119" t="s">
        <v>3</v>
      </c>
      <c r="AU41" s="119"/>
      <c r="AV41" s="120"/>
      <c r="AW41" s="151">
        <f t="shared" si="8"/>
        <v>1</v>
      </c>
      <c r="AX41" s="401" t="s">
        <v>406</v>
      </c>
      <c r="AY41" s="391" t="s">
        <v>6</v>
      </c>
    </row>
    <row r="42" spans="1:51" s="22" customFormat="1" ht="22.5" x14ac:dyDescent="0.2">
      <c r="A42" s="256" t="s">
        <v>249</v>
      </c>
      <c r="B42" s="266" t="s">
        <v>115</v>
      </c>
      <c r="C42" s="300" t="s">
        <v>289</v>
      </c>
      <c r="D42" s="300" t="s">
        <v>289</v>
      </c>
      <c r="E42" s="226"/>
      <c r="F42" s="62"/>
      <c r="G42" s="62"/>
      <c r="H42" s="63"/>
      <c r="I42" s="148"/>
      <c r="J42" s="61"/>
      <c r="K42" s="62"/>
      <c r="L42" s="62"/>
      <c r="M42" s="63"/>
      <c r="N42" s="148"/>
      <c r="O42" s="61"/>
      <c r="P42" s="62">
        <v>28</v>
      </c>
      <c r="Q42" s="62"/>
      <c r="R42" s="63"/>
      <c r="S42" s="148">
        <v>0</v>
      </c>
      <c r="T42" s="61"/>
      <c r="U42" s="62"/>
      <c r="V42" s="62"/>
      <c r="W42" s="63"/>
      <c r="X42" s="148"/>
      <c r="Y42" s="61"/>
      <c r="Z42" s="62"/>
      <c r="AA42" s="62"/>
      <c r="AB42" s="63"/>
      <c r="AC42" s="148"/>
      <c r="AD42" s="61"/>
      <c r="AE42" s="62"/>
      <c r="AF42" s="62"/>
      <c r="AG42" s="63"/>
      <c r="AH42" s="148"/>
      <c r="AI42" s="61"/>
      <c r="AJ42" s="62"/>
      <c r="AK42" s="62"/>
      <c r="AL42" s="63"/>
      <c r="AM42" s="148"/>
      <c r="AN42" s="61"/>
      <c r="AO42" s="62"/>
      <c r="AP42" s="62"/>
      <c r="AQ42" s="63"/>
      <c r="AR42" s="148"/>
      <c r="AS42" s="118"/>
      <c r="AT42" s="119"/>
      <c r="AU42" s="119"/>
      <c r="AV42" s="120" t="s">
        <v>3</v>
      </c>
      <c r="AW42" s="151">
        <f t="shared" si="8"/>
        <v>0</v>
      </c>
      <c r="AX42" s="401"/>
      <c r="AY42" s="391"/>
    </row>
    <row r="43" spans="1:51" s="22" customFormat="1" ht="33.75" x14ac:dyDescent="0.2">
      <c r="A43" s="256" t="s">
        <v>249</v>
      </c>
      <c r="B43" s="266" t="s">
        <v>116</v>
      </c>
      <c r="C43" s="249" t="s">
        <v>290</v>
      </c>
      <c r="D43" s="290" t="s">
        <v>290</v>
      </c>
      <c r="E43" s="226"/>
      <c r="F43" s="62"/>
      <c r="G43" s="62"/>
      <c r="H43" s="63"/>
      <c r="I43" s="148"/>
      <c r="J43" s="61"/>
      <c r="K43" s="62"/>
      <c r="L43" s="62"/>
      <c r="M43" s="63"/>
      <c r="N43" s="148"/>
      <c r="O43" s="61">
        <v>14</v>
      </c>
      <c r="P43" s="62"/>
      <c r="Q43" s="62"/>
      <c r="R43" s="63">
        <f>S43*30-SUM(O43:Q43)</f>
        <v>16</v>
      </c>
      <c r="S43" s="148">
        <v>1</v>
      </c>
      <c r="T43" s="61"/>
      <c r="U43" s="62"/>
      <c r="V43" s="62"/>
      <c r="W43" s="63"/>
      <c r="X43" s="148"/>
      <c r="Y43" s="61"/>
      <c r="Z43" s="62"/>
      <c r="AA43" s="62"/>
      <c r="AB43" s="63"/>
      <c r="AC43" s="148"/>
      <c r="AD43" s="61"/>
      <c r="AE43" s="62"/>
      <c r="AF43" s="62"/>
      <c r="AG43" s="63"/>
      <c r="AH43" s="148"/>
      <c r="AI43" s="61"/>
      <c r="AJ43" s="62"/>
      <c r="AK43" s="62"/>
      <c r="AL43" s="63"/>
      <c r="AM43" s="148"/>
      <c r="AN43" s="61"/>
      <c r="AO43" s="62"/>
      <c r="AP43" s="62"/>
      <c r="AQ43" s="63"/>
      <c r="AR43" s="148"/>
      <c r="AS43" s="118"/>
      <c r="AT43" s="119" t="s">
        <v>3</v>
      </c>
      <c r="AU43" s="119"/>
      <c r="AV43" s="120"/>
      <c r="AW43" s="151">
        <f t="shared" si="8"/>
        <v>1</v>
      </c>
      <c r="AX43" s="312" t="s">
        <v>6</v>
      </c>
      <c r="AY43" s="313" t="s">
        <v>6</v>
      </c>
    </row>
    <row r="44" spans="1:51" ht="33.75" x14ac:dyDescent="0.25">
      <c r="A44" s="256" t="s">
        <v>249</v>
      </c>
      <c r="B44" s="264" t="s">
        <v>125</v>
      </c>
      <c r="C44" s="301" t="s">
        <v>291</v>
      </c>
      <c r="D44" s="301" t="s">
        <v>291</v>
      </c>
      <c r="E44" s="232"/>
      <c r="F44" s="115"/>
      <c r="G44" s="115"/>
      <c r="H44" s="116"/>
      <c r="I44" s="117"/>
      <c r="J44" s="114"/>
      <c r="K44" s="115"/>
      <c r="L44" s="115"/>
      <c r="M44" s="116"/>
      <c r="N44" s="117"/>
      <c r="O44" s="114">
        <v>28</v>
      </c>
      <c r="P44" s="115"/>
      <c r="Q44" s="115"/>
      <c r="R44" s="116">
        <f>S44*30-SUM(O44:Q44)</f>
        <v>62</v>
      </c>
      <c r="S44" s="117">
        <v>3</v>
      </c>
      <c r="T44" s="114"/>
      <c r="U44" s="115"/>
      <c r="V44" s="115"/>
      <c r="W44" s="116"/>
      <c r="X44" s="117"/>
      <c r="Y44" s="114"/>
      <c r="Z44" s="115"/>
      <c r="AA44" s="115"/>
      <c r="AB44" s="116"/>
      <c r="AC44" s="117"/>
      <c r="AD44" s="114"/>
      <c r="AE44" s="115"/>
      <c r="AF44" s="115"/>
      <c r="AG44" s="116"/>
      <c r="AH44" s="117"/>
      <c r="AI44" s="114"/>
      <c r="AJ44" s="115"/>
      <c r="AK44" s="115"/>
      <c r="AL44" s="116"/>
      <c r="AM44" s="117"/>
      <c r="AN44" s="114"/>
      <c r="AO44" s="115"/>
      <c r="AP44" s="115"/>
      <c r="AQ44" s="116"/>
      <c r="AR44" s="117"/>
      <c r="AS44" s="131"/>
      <c r="AT44" s="132" t="s">
        <v>3</v>
      </c>
      <c r="AU44" s="132"/>
      <c r="AV44" s="133"/>
      <c r="AW44" s="150">
        <f t="shared" si="8"/>
        <v>3</v>
      </c>
      <c r="AX44" s="32" t="s">
        <v>399</v>
      </c>
      <c r="AY44" s="313" t="s">
        <v>6</v>
      </c>
    </row>
    <row r="45" spans="1:51" ht="22.5" x14ac:dyDescent="0.25">
      <c r="A45" s="256" t="s">
        <v>249</v>
      </c>
      <c r="B45" s="264" t="s">
        <v>126</v>
      </c>
      <c r="C45" s="301" t="s">
        <v>292</v>
      </c>
      <c r="D45" s="301" t="s">
        <v>292</v>
      </c>
      <c r="E45" s="232"/>
      <c r="F45" s="115"/>
      <c r="G45" s="115"/>
      <c r="H45" s="116"/>
      <c r="I45" s="117"/>
      <c r="J45" s="114"/>
      <c r="K45" s="115"/>
      <c r="L45" s="115"/>
      <c r="M45" s="116"/>
      <c r="N45" s="117"/>
      <c r="O45" s="114">
        <v>28</v>
      </c>
      <c r="P45" s="115"/>
      <c r="Q45" s="115"/>
      <c r="R45" s="116">
        <f t="shared" si="9"/>
        <v>2</v>
      </c>
      <c r="S45" s="117">
        <v>1</v>
      </c>
      <c r="T45" s="114"/>
      <c r="U45" s="115"/>
      <c r="V45" s="115"/>
      <c r="W45" s="116"/>
      <c r="X45" s="117"/>
      <c r="Y45" s="114"/>
      <c r="Z45" s="115"/>
      <c r="AA45" s="115"/>
      <c r="AB45" s="116"/>
      <c r="AC45" s="117"/>
      <c r="AD45" s="114"/>
      <c r="AE45" s="115"/>
      <c r="AF45" s="115"/>
      <c r="AG45" s="116"/>
      <c r="AH45" s="117"/>
      <c r="AI45" s="114"/>
      <c r="AJ45" s="115"/>
      <c r="AK45" s="115"/>
      <c r="AL45" s="116"/>
      <c r="AM45" s="117"/>
      <c r="AN45" s="114"/>
      <c r="AO45" s="115"/>
      <c r="AP45" s="115"/>
      <c r="AQ45" s="116"/>
      <c r="AR45" s="117"/>
      <c r="AS45" s="131"/>
      <c r="AT45" s="132" t="s">
        <v>3</v>
      </c>
      <c r="AU45" s="132"/>
      <c r="AV45" s="133"/>
      <c r="AW45" s="150">
        <f t="shared" si="8"/>
        <v>1</v>
      </c>
      <c r="AX45" s="32" t="s">
        <v>407</v>
      </c>
      <c r="AY45" s="313" t="s">
        <v>6</v>
      </c>
    </row>
    <row r="46" spans="1:51" ht="22.5" x14ac:dyDescent="0.25">
      <c r="A46" s="256" t="s">
        <v>249</v>
      </c>
      <c r="B46" s="264" t="s">
        <v>127</v>
      </c>
      <c r="C46" s="301" t="s">
        <v>293</v>
      </c>
      <c r="D46" s="301" t="s">
        <v>293</v>
      </c>
      <c r="E46" s="234"/>
      <c r="F46" s="65"/>
      <c r="G46" s="65"/>
      <c r="H46" s="112"/>
      <c r="I46" s="113"/>
      <c r="J46" s="64"/>
      <c r="K46" s="65"/>
      <c r="L46" s="65"/>
      <c r="M46" s="112"/>
      <c r="N46" s="113"/>
      <c r="O46" s="64">
        <v>14</v>
      </c>
      <c r="P46" s="65"/>
      <c r="Q46" s="65"/>
      <c r="R46" s="112">
        <f t="shared" si="9"/>
        <v>46</v>
      </c>
      <c r="S46" s="113">
        <v>2</v>
      </c>
      <c r="T46" s="64"/>
      <c r="U46" s="65"/>
      <c r="V46" s="65"/>
      <c r="W46" s="112"/>
      <c r="X46" s="113"/>
      <c r="Y46" s="64"/>
      <c r="Z46" s="65"/>
      <c r="AA46" s="65"/>
      <c r="AB46" s="112"/>
      <c r="AC46" s="113"/>
      <c r="AD46" s="64"/>
      <c r="AE46" s="65"/>
      <c r="AF46" s="65"/>
      <c r="AG46" s="112"/>
      <c r="AH46" s="113"/>
      <c r="AI46" s="64"/>
      <c r="AJ46" s="65"/>
      <c r="AK46" s="65"/>
      <c r="AL46" s="112"/>
      <c r="AM46" s="113"/>
      <c r="AN46" s="64"/>
      <c r="AO46" s="65"/>
      <c r="AP46" s="65"/>
      <c r="AQ46" s="112"/>
      <c r="AR46" s="113"/>
      <c r="AS46" s="134"/>
      <c r="AT46" s="135" t="s">
        <v>3</v>
      </c>
      <c r="AU46" s="135"/>
      <c r="AV46" s="136"/>
      <c r="AW46" s="152">
        <f t="shared" si="8"/>
        <v>2</v>
      </c>
      <c r="AX46" s="314" t="s">
        <v>399</v>
      </c>
      <c r="AY46" s="313" t="s">
        <v>6</v>
      </c>
    </row>
    <row r="47" spans="1:51" s="247" customFormat="1" ht="45" x14ac:dyDescent="0.25">
      <c r="A47" s="256" t="s">
        <v>249</v>
      </c>
      <c r="B47" s="264" t="s">
        <v>128</v>
      </c>
      <c r="C47" s="305" t="s">
        <v>294</v>
      </c>
      <c r="D47" s="305" t="s">
        <v>294</v>
      </c>
      <c r="E47" s="226"/>
      <c r="F47" s="225"/>
      <c r="G47" s="225"/>
      <c r="H47" s="227"/>
      <c r="I47" s="148"/>
      <c r="J47" s="224"/>
      <c r="K47" s="225"/>
      <c r="L47" s="225"/>
      <c r="M47" s="227"/>
      <c r="N47" s="148"/>
      <c r="O47" s="224"/>
      <c r="P47" s="225">
        <v>14</v>
      </c>
      <c r="Q47" s="225"/>
      <c r="R47" s="227">
        <f t="shared" si="9"/>
        <v>16</v>
      </c>
      <c r="S47" s="148">
        <v>1</v>
      </c>
      <c r="T47" s="224"/>
      <c r="U47" s="225"/>
      <c r="V47" s="225"/>
      <c r="W47" s="227"/>
      <c r="X47" s="148"/>
      <c r="Y47" s="224"/>
      <c r="Z47" s="225"/>
      <c r="AA47" s="225"/>
      <c r="AB47" s="227"/>
      <c r="AC47" s="148"/>
      <c r="AD47" s="224"/>
      <c r="AE47" s="225"/>
      <c r="AF47" s="225"/>
      <c r="AG47" s="227"/>
      <c r="AH47" s="148"/>
      <c r="AI47" s="224"/>
      <c r="AJ47" s="225"/>
      <c r="AK47" s="225"/>
      <c r="AL47" s="227"/>
      <c r="AM47" s="148"/>
      <c r="AN47" s="224"/>
      <c r="AO47" s="225"/>
      <c r="AP47" s="225"/>
      <c r="AQ47" s="227"/>
      <c r="AR47" s="148"/>
      <c r="AS47" s="118"/>
      <c r="AT47" s="119"/>
      <c r="AU47" s="119" t="s">
        <v>3</v>
      </c>
      <c r="AV47" s="120"/>
      <c r="AW47" s="151">
        <f t="shared" si="8"/>
        <v>1</v>
      </c>
      <c r="AX47" s="314" t="s">
        <v>408</v>
      </c>
      <c r="AY47" s="313" t="s">
        <v>6</v>
      </c>
    </row>
    <row r="48" spans="1:51" s="22" customFormat="1" ht="22.5" x14ac:dyDescent="0.2">
      <c r="A48" s="256" t="s">
        <v>249</v>
      </c>
      <c r="B48" s="264" t="s">
        <v>129</v>
      </c>
      <c r="C48" s="305" t="s">
        <v>295</v>
      </c>
      <c r="D48" s="305" t="s">
        <v>295</v>
      </c>
      <c r="E48" s="226"/>
      <c r="F48" s="62"/>
      <c r="G48" s="62"/>
      <c r="H48" s="63"/>
      <c r="I48" s="148"/>
      <c r="J48" s="61"/>
      <c r="K48" s="62"/>
      <c r="L48" s="62"/>
      <c r="M48" s="63"/>
      <c r="N48" s="148"/>
      <c r="O48" s="61"/>
      <c r="P48" s="62">
        <v>14</v>
      </c>
      <c r="Q48" s="62"/>
      <c r="R48" s="63">
        <f t="shared" si="9"/>
        <v>16</v>
      </c>
      <c r="S48" s="148">
        <v>1</v>
      </c>
      <c r="T48" s="61"/>
      <c r="U48" s="62"/>
      <c r="V48" s="62"/>
      <c r="W48" s="63"/>
      <c r="X48" s="148"/>
      <c r="Y48" s="61"/>
      <c r="Z48" s="62"/>
      <c r="AA48" s="62"/>
      <c r="AB48" s="63"/>
      <c r="AC48" s="148"/>
      <c r="AD48" s="61"/>
      <c r="AE48" s="62"/>
      <c r="AF48" s="62"/>
      <c r="AG48" s="63"/>
      <c r="AH48" s="148"/>
      <c r="AI48" s="61"/>
      <c r="AJ48" s="62"/>
      <c r="AK48" s="62"/>
      <c r="AL48" s="63"/>
      <c r="AM48" s="148"/>
      <c r="AN48" s="61"/>
      <c r="AO48" s="62"/>
      <c r="AP48" s="62"/>
      <c r="AQ48" s="63"/>
      <c r="AR48" s="148"/>
      <c r="AS48" s="118"/>
      <c r="AT48" s="119" t="s">
        <v>3</v>
      </c>
      <c r="AU48" s="119"/>
      <c r="AV48" s="120"/>
      <c r="AW48" s="151">
        <f t="shared" si="8"/>
        <v>1</v>
      </c>
      <c r="AX48" s="314" t="s">
        <v>409</v>
      </c>
      <c r="AY48" s="313" t="s">
        <v>6</v>
      </c>
    </row>
    <row r="49" spans="1:68" ht="33.75" x14ac:dyDescent="0.25">
      <c r="A49" s="298" t="s">
        <v>277</v>
      </c>
      <c r="B49" s="264" t="s">
        <v>38</v>
      </c>
      <c r="C49" s="301" t="s">
        <v>296</v>
      </c>
      <c r="D49" s="301" t="s">
        <v>296</v>
      </c>
      <c r="E49" s="232"/>
      <c r="F49" s="115"/>
      <c r="G49" s="115"/>
      <c r="H49" s="116"/>
      <c r="I49" s="117"/>
      <c r="J49" s="114"/>
      <c r="K49" s="115"/>
      <c r="L49" s="115"/>
      <c r="M49" s="116"/>
      <c r="N49" s="117"/>
      <c r="O49" s="114">
        <v>28</v>
      </c>
      <c r="P49" s="115"/>
      <c r="Q49" s="115"/>
      <c r="R49" s="116">
        <f t="shared" si="9"/>
        <v>32</v>
      </c>
      <c r="S49" s="117">
        <v>2</v>
      </c>
      <c r="T49" s="114"/>
      <c r="U49" s="115"/>
      <c r="V49" s="115"/>
      <c r="W49" s="116"/>
      <c r="X49" s="117"/>
      <c r="Y49" s="114"/>
      <c r="Z49" s="115"/>
      <c r="AA49" s="115"/>
      <c r="AB49" s="116"/>
      <c r="AC49" s="117"/>
      <c r="AD49" s="114"/>
      <c r="AE49" s="115"/>
      <c r="AF49" s="115"/>
      <c r="AG49" s="116"/>
      <c r="AH49" s="117"/>
      <c r="AI49" s="114"/>
      <c r="AJ49" s="115"/>
      <c r="AK49" s="115"/>
      <c r="AL49" s="116"/>
      <c r="AM49" s="117"/>
      <c r="AN49" s="114"/>
      <c r="AO49" s="115"/>
      <c r="AP49" s="115"/>
      <c r="AQ49" s="116"/>
      <c r="AR49" s="117"/>
      <c r="AS49" s="131"/>
      <c r="AT49" s="132" t="s">
        <v>3</v>
      </c>
      <c r="AU49" s="132"/>
      <c r="AV49" s="133"/>
      <c r="AW49" s="150">
        <f t="shared" si="8"/>
        <v>2</v>
      </c>
      <c r="AX49" s="314" t="s">
        <v>410</v>
      </c>
      <c r="AY49" s="215" t="s">
        <v>6</v>
      </c>
    </row>
    <row r="50" spans="1:68" ht="23.25" thickBot="1" x14ac:dyDescent="0.3">
      <c r="A50" s="299" t="s">
        <v>228</v>
      </c>
      <c r="B50" s="267" t="s">
        <v>96</v>
      </c>
      <c r="C50" s="303" t="s">
        <v>297</v>
      </c>
      <c r="D50" s="303" t="s">
        <v>297</v>
      </c>
      <c r="E50" s="235"/>
      <c r="F50" s="169"/>
      <c r="G50" s="169"/>
      <c r="H50" s="170"/>
      <c r="I50" s="171"/>
      <c r="J50" s="168"/>
      <c r="K50" s="169"/>
      <c r="L50" s="169"/>
      <c r="M50" s="170"/>
      <c r="N50" s="171"/>
      <c r="O50" s="168">
        <v>14</v>
      </c>
      <c r="P50" s="169"/>
      <c r="Q50" s="169"/>
      <c r="R50" s="170">
        <f t="shared" si="9"/>
        <v>16</v>
      </c>
      <c r="S50" s="171">
        <v>1</v>
      </c>
      <c r="T50" s="168"/>
      <c r="U50" s="169"/>
      <c r="V50" s="169"/>
      <c r="W50" s="170"/>
      <c r="X50" s="171"/>
      <c r="Y50" s="168"/>
      <c r="Z50" s="169"/>
      <c r="AA50" s="169"/>
      <c r="AB50" s="170"/>
      <c r="AC50" s="171"/>
      <c r="AD50" s="168"/>
      <c r="AE50" s="169"/>
      <c r="AF50" s="169"/>
      <c r="AG50" s="170"/>
      <c r="AH50" s="171"/>
      <c r="AI50" s="168"/>
      <c r="AJ50" s="169"/>
      <c r="AK50" s="169"/>
      <c r="AL50" s="170"/>
      <c r="AM50" s="171"/>
      <c r="AN50" s="168"/>
      <c r="AO50" s="169"/>
      <c r="AP50" s="169"/>
      <c r="AQ50" s="170"/>
      <c r="AR50" s="171"/>
      <c r="AS50" s="172"/>
      <c r="AT50" s="173" t="s">
        <v>3</v>
      </c>
      <c r="AU50" s="173"/>
      <c r="AV50" s="174"/>
      <c r="AW50" s="175">
        <f t="shared" si="8"/>
        <v>1</v>
      </c>
      <c r="AX50" s="222" t="s">
        <v>6</v>
      </c>
      <c r="AY50" s="317" t="s">
        <v>6</v>
      </c>
    </row>
    <row r="51" spans="1:68" ht="33.75" x14ac:dyDescent="0.25">
      <c r="A51" s="255" t="s">
        <v>249</v>
      </c>
      <c r="B51" s="264" t="s">
        <v>130</v>
      </c>
      <c r="C51" s="306" t="s">
        <v>298</v>
      </c>
      <c r="D51" s="306" t="s">
        <v>298</v>
      </c>
      <c r="E51" s="236"/>
      <c r="F51" s="177"/>
      <c r="G51" s="177"/>
      <c r="H51" s="178"/>
      <c r="I51" s="46"/>
      <c r="J51" s="176"/>
      <c r="K51" s="177"/>
      <c r="L51" s="177"/>
      <c r="M51" s="178"/>
      <c r="N51" s="46"/>
      <c r="O51" s="176"/>
      <c r="P51" s="177"/>
      <c r="Q51" s="177"/>
      <c r="R51" s="178"/>
      <c r="S51" s="46"/>
      <c r="T51" s="176">
        <v>14</v>
      </c>
      <c r="U51" s="177"/>
      <c r="V51" s="177"/>
      <c r="W51" s="178">
        <f>X51*30-SUM(T51:V51)</f>
        <v>46</v>
      </c>
      <c r="X51" s="46">
        <v>2</v>
      </c>
      <c r="Y51" s="176"/>
      <c r="Z51" s="177"/>
      <c r="AA51" s="177"/>
      <c r="AB51" s="178"/>
      <c r="AC51" s="46"/>
      <c r="AD51" s="176"/>
      <c r="AE51" s="177"/>
      <c r="AF51" s="177"/>
      <c r="AG51" s="178"/>
      <c r="AH51" s="46"/>
      <c r="AI51" s="176"/>
      <c r="AJ51" s="177"/>
      <c r="AK51" s="177"/>
      <c r="AL51" s="178"/>
      <c r="AM51" s="46"/>
      <c r="AN51" s="176"/>
      <c r="AO51" s="177"/>
      <c r="AP51" s="177"/>
      <c r="AQ51" s="178"/>
      <c r="AR51" s="46"/>
      <c r="AS51" s="179"/>
      <c r="AT51" s="180"/>
      <c r="AU51" s="180" t="s">
        <v>7</v>
      </c>
      <c r="AV51" s="181"/>
      <c r="AW51" s="182">
        <f>SUM(AM51,AR51,AH51,AC51,X51)</f>
        <v>2</v>
      </c>
      <c r="AX51" s="51" t="s">
        <v>6</v>
      </c>
      <c r="AY51" s="209" t="s">
        <v>6</v>
      </c>
      <c r="AZ51" s="25"/>
      <c r="BA51" s="25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</row>
    <row r="52" spans="1:68" ht="22.5" x14ac:dyDescent="0.25">
      <c r="A52" s="256" t="s">
        <v>277</v>
      </c>
      <c r="B52" s="269" t="s">
        <v>48</v>
      </c>
      <c r="C52" s="405" t="s">
        <v>299</v>
      </c>
      <c r="D52" s="307" t="s">
        <v>300</v>
      </c>
      <c r="E52" s="237"/>
      <c r="F52" s="19"/>
      <c r="G52" s="19"/>
      <c r="H52" s="21"/>
      <c r="I52" s="40"/>
      <c r="J52" s="20"/>
      <c r="K52" s="19"/>
      <c r="L52" s="19"/>
      <c r="M52" s="21"/>
      <c r="N52" s="40"/>
      <c r="O52" s="20"/>
      <c r="P52" s="19"/>
      <c r="Q52" s="19"/>
      <c r="R52" s="21"/>
      <c r="S52" s="40"/>
      <c r="T52" s="20">
        <v>10</v>
      </c>
      <c r="U52" s="19"/>
      <c r="V52" s="19"/>
      <c r="W52" s="21">
        <f t="shared" ref="W52:W63" si="10">X52*30-SUM(T52:V52)</f>
        <v>20</v>
      </c>
      <c r="X52" s="40">
        <v>1</v>
      </c>
      <c r="Y52" s="20"/>
      <c r="Z52" s="19"/>
      <c r="AA52" s="19"/>
      <c r="AB52" s="21"/>
      <c r="AC52" s="40"/>
      <c r="AD52" s="20"/>
      <c r="AE52" s="19"/>
      <c r="AF52" s="19"/>
      <c r="AG52" s="21"/>
      <c r="AH52" s="40"/>
      <c r="AI52" s="20"/>
      <c r="AJ52" s="19"/>
      <c r="AK52" s="19"/>
      <c r="AL52" s="21"/>
      <c r="AM52" s="40"/>
      <c r="AN52" s="20"/>
      <c r="AO52" s="19"/>
      <c r="AP52" s="19"/>
      <c r="AQ52" s="21"/>
      <c r="AR52" s="40"/>
      <c r="AS52" s="140"/>
      <c r="AT52" s="141"/>
      <c r="AU52" s="141" t="s">
        <v>7</v>
      </c>
      <c r="AV52" s="142"/>
      <c r="AW52" s="154">
        <f>SUM(AR52,AM52,AH52,AC52,X52)</f>
        <v>1</v>
      </c>
      <c r="AX52" s="401" t="s">
        <v>411</v>
      </c>
      <c r="AY52" s="391" t="s">
        <v>6</v>
      </c>
      <c r="AZ52" s="73"/>
      <c r="BA52" s="25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</row>
    <row r="53" spans="1:68" ht="22.5" x14ac:dyDescent="0.25">
      <c r="A53" s="256" t="s">
        <v>277</v>
      </c>
      <c r="B53" s="269" t="s">
        <v>49</v>
      </c>
      <c r="C53" s="405"/>
      <c r="D53" s="307" t="s">
        <v>301</v>
      </c>
      <c r="E53" s="237"/>
      <c r="F53" s="19"/>
      <c r="G53" s="19"/>
      <c r="H53" s="21"/>
      <c r="I53" s="40"/>
      <c r="J53" s="20"/>
      <c r="K53" s="19"/>
      <c r="L53" s="19"/>
      <c r="M53" s="21"/>
      <c r="N53" s="40"/>
      <c r="O53" s="20"/>
      <c r="P53" s="19"/>
      <c r="Q53" s="19"/>
      <c r="R53" s="21"/>
      <c r="S53" s="40"/>
      <c r="T53" s="20"/>
      <c r="U53" s="19">
        <v>14</v>
      </c>
      <c r="V53" s="19"/>
      <c r="W53" s="21">
        <f t="shared" si="10"/>
        <v>46</v>
      </c>
      <c r="X53" s="40">
        <v>2</v>
      </c>
      <c r="Y53" s="20"/>
      <c r="Z53" s="19"/>
      <c r="AA53" s="19"/>
      <c r="AB53" s="21"/>
      <c r="AC53" s="40"/>
      <c r="AD53" s="20"/>
      <c r="AE53" s="19"/>
      <c r="AF53" s="19"/>
      <c r="AG53" s="21"/>
      <c r="AH53" s="40"/>
      <c r="AI53" s="20"/>
      <c r="AJ53" s="19"/>
      <c r="AK53" s="19"/>
      <c r="AL53" s="21"/>
      <c r="AM53" s="40"/>
      <c r="AN53" s="20"/>
      <c r="AO53" s="19"/>
      <c r="AP53" s="19"/>
      <c r="AQ53" s="21"/>
      <c r="AR53" s="40"/>
      <c r="AS53" s="140"/>
      <c r="AT53" s="141"/>
      <c r="AU53" s="141" t="s">
        <v>7</v>
      </c>
      <c r="AV53" s="142"/>
      <c r="AW53" s="154">
        <f t="shared" ref="AW53:AW112" si="11">SUM(AR53,AM53,AH53,AC53,X53)</f>
        <v>2</v>
      </c>
      <c r="AX53" s="401"/>
      <c r="AY53" s="391"/>
      <c r="AZ53" s="73"/>
      <c r="BA53" s="25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</row>
    <row r="54" spans="1:68" ht="56.25" x14ac:dyDescent="0.25">
      <c r="A54" s="256" t="s">
        <v>277</v>
      </c>
      <c r="B54" s="266" t="s">
        <v>50</v>
      </c>
      <c r="C54" s="381" t="s">
        <v>308</v>
      </c>
      <c r="D54" s="308" t="s">
        <v>302</v>
      </c>
      <c r="E54" s="237"/>
      <c r="F54" s="19"/>
      <c r="G54" s="19"/>
      <c r="H54" s="21"/>
      <c r="I54" s="40"/>
      <c r="J54" s="20"/>
      <c r="K54" s="19"/>
      <c r="L54" s="19"/>
      <c r="M54" s="21"/>
      <c r="N54" s="40"/>
      <c r="O54" s="20"/>
      <c r="P54" s="19"/>
      <c r="Q54" s="19"/>
      <c r="R54" s="21"/>
      <c r="S54" s="40"/>
      <c r="T54" s="20">
        <v>28</v>
      </c>
      <c r="U54" s="19"/>
      <c r="V54" s="19"/>
      <c r="W54" s="21">
        <f t="shared" si="10"/>
        <v>32</v>
      </c>
      <c r="X54" s="40">
        <v>2</v>
      </c>
      <c r="Y54" s="20"/>
      <c r="Z54" s="19"/>
      <c r="AA54" s="19"/>
      <c r="AB54" s="21"/>
      <c r="AC54" s="40"/>
      <c r="AD54" s="20"/>
      <c r="AE54" s="19"/>
      <c r="AF54" s="19"/>
      <c r="AG54" s="21"/>
      <c r="AH54" s="40"/>
      <c r="AI54" s="20"/>
      <c r="AJ54" s="19"/>
      <c r="AK54" s="19"/>
      <c r="AL54" s="21"/>
      <c r="AM54" s="40"/>
      <c r="AN54" s="20"/>
      <c r="AO54" s="19"/>
      <c r="AP54" s="19"/>
      <c r="AQ54" s="21"/>
      <c r="AR54" s="40"/>
      <c r="AS54" s="140" t="s">
        <v>8</v>
      </c>
      <c r="AT54" s="141"/>
      <c r="AU54" s="141" t="s">
        <v>7</v>
      </c>
      <c r="AV54" s="142"/>
      <c r="AW54" s="154">
        <f t="shared" si="11"/>
        <v>2</v>
      </c>
      <c r="AX54" s="401" t="s">
        <v>412</v>
      </c>
      <c r="AY54" s="402" t="s">
        <v>413</v>
      </c>
      <c r="AZ54" s="92"/>
      <c r="BA54" s="25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</row>
    <row r="55" spans="1:68" ht="67.5" x14ac:dyDescent="0.25">
      <c r="A55" s="256" t="s">
        <v>277</v>
      </c>
      <c r="B55" s="266" t="s">
        <v>51</v>
      </c>
      <c r="C55" s="381"/>
      <c r="D55" s="308" t="s">
        <v>303</v>
      </c>
      <c r="E55" s="237"/>
      <c r="F55" s="19"/>
      <c r="G55" s="19"/>
      <c r="H55" s="21"/>
      <c r="I55" s="40"/>
      <c r="J55" s="20"/>
      <c r="K55" s="19"/>
      <c r="L55" s="19"/>
      <c r="M55" s="21"/>
      <c r="N55" s="40"/>
      <c r="O55" s="20"/>
      <c r="P55" s="19"/>
      <c r="Q55" s="19"/>
      <c r="R55" s="21"/>
      <c r="S55" s="40"/>
      <c r="T55" s="20"/>
      <c r="U55" s="19"/>
      <c r="V55" s="19">
        <v>60</v>
      </c>
      <c r="W55" s="21">
        <f t="shared" si="10"/>
        <v>30</v>
      </c>
      <c r="X55" s="40">
        <v>3</v>
      </c>
      <c r="Y55" s="20"/>
      <c r="Z55" s="19"/>
      <c r="AA55" s="19"/>
      <c r="AB55" s="21"/>
      <c r="AC55" s="40"/>
      <c r="AD55" s="20"/>
      <c r="AE55" s="19"/>
      <c r="AF55" s="19"/>
      <c r="AG55" s="21"/>
      <c r="AH55" s="40"/>
      <c r="AI55" s="20"/>
      <c r="AJ55" s="19"/>
      <c r="AK55" s="19"/>
      <c r="AL55" s="21"/>
      <c r="AM55" s="40"/>
      <c r="AN55" s="20"/>
      <c r="AO55" s="19"/>
      <c r="AP55" s="19"/>
      <c r="AQ55" s="21"/>
      <c r="AR55" s="40"/>
      <c r="AS55" s="140" t="s">
        <v>8</v>
      </c>
      <c r="AT55" s="141"/>
      <c r="AU55" s="141" t="s">
        <v>7</v>
      </c>
      <c r="AV55" s="142"/>
      <c r="AW55" s="154">
        <f t="shared" si="11"/>
        <v>3</v>
      </c>
      <c r="AX55" s="401"/>
      <c r="AY55" s="402"/>
      <c r="AZ55" s="92"/>
      <c r="BA55" s="25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</row>
    <row r="56" spans="1:68" ht="45" x14ac:dyDescent="0.25">
      <c r="A56" s="256" t="s">
        <v>277</v>
      </c>
      <c r="B56" s="269" t="s">
        <v>52</v>
      </c>
      <c r="C56" s="381"/>
      <c r="D56" s="308" t="s">
        <v>304</v>
      </c>
      <c r="E56" s="237"/>
      <c r="F56" s="19"/>
      <c r="G56" s="19"/>
      <c r="H56" s="21"/>
      <c r="I56" s="40"/>
      <c r="J56" s="20"/>
      <c r="K56" s="19"/>
      <c r="L56" s="19"/>
      <c r="M56" s="21"/>
      <c r="N56" s="40"/>
      <c r="O56" s="20"/>
      <c r="P56" s="19"/>
      <c r="Q56" s="19"/>
      <c r="R56" s="21"/>
      <c r="S56" s="40"/>
      <c r="T56" s="20">
        <v>14</v>
      </c>
      <c r="U56" s="19"/>
      <c r="V56" s="19"/>
      <c r="W56" s="21">
        <f t="shared" si="10"/>
        <v>16</v>
      </c>
      <c r="X56" s="40">
        <v>1</v>
      </c>
      <c r="Y56" s="20"/>
      <c r="Z56" s="19"/>
      <c r="AA56" s="19"/>
      <c r="AB56" s="21"/>
      <c r="AC56" s="40"/>
      <c r="AD56" s="20"/>
      <c r="AE56" s="19"/>
      <c r="AF56" s="19"/>
      <c r="AG56" s="21"/>
      <c r="AH56" s="40"/>
      <c r="AI56" s="20"/>
      <c r="AJ56" s="19"/>
      <c r="AK56" s="19"/>
      <c r="AL56" s="21"/>
      <c r="AM56" s="40"/>
      <c r="AN56" s="20"/>
      <c r="AO56" s="19"/>
      <c r="AP56" s="19"/>
      <c r="AQ56" s="21"/>
      <c r="AR56" s="40"/>
      <c r="AS56" s="140" t="s">
        <v>8</v>
      </c>
      <c r="AT56" s="141" t="s">
        <v>7</v>
      </c>
      <c r="AU56" s="141"/>
      <c r="AV56" s="142"/>
      <c r="AW56" s="154">
        <f t="shared" si="11"/>
        <v>1</v>
      </c>
      <c r="AX56" s="401"/>
      <c r="AY56" s="402"/>
      <c r="AZ56" s="92"/>
      <c r="BA56" s="25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</row>
    <row r="57" spans="1:68" ht="56.25" x14ac:dyDescent="0.25">
      <c r="A57" s="256" t="s">
        <v>277</v>
      </c>
      <c r="B57" s="269" t="s">
        <v>53</v>
      </c>
      <c r="C57" s="381"/>
      <c r="D57" s="308" t="s">
        <v>305</v>
      </c>
      <c r="E57" s="237"/>
      <c r="F57" s="19"/>
      <c r="G57" s="19"/>
      <c r="H57" s="21"/>
      <c r="I57" s="40"/>
      <c r="J57" s="20"/>
      <c r="K57" s="19"/>
      <c r="L57" s="19"/>
      <c r="M57" s="21"/>
      <c r="N57" s="40"/>
      <c r="O57" s="20"/>
      <c r="P57" s="19"/>
      <c r="Q57" s="19"/>
      <c r="R57" s="21"/>
      <c r="S57" s="40"/>
      <c r="T57" s="20"/>
      <c r="U57" s="19"/>
      <c r="V57" s="19">
        <v>30</v>
      </c>
      <c r="W57" s="21">
        <f t="shared" si="10"/>
        <v>60</v>
      </c>
      <c r="X57" s="40">
        <v>3</v>
      </c>
      <c r="Y57" s="20"/>
      <c r="Z57" s="19"/>
      <c r="AA57" s="19"/>
      <c r="AB57" s="21"/>
      <c r="AC57" s="40"/>
      <c r="AD57" s="20"/>
      <c r="AE57" s="19"/>
      <c r="AF57" s="19"/>
      <c r="AG57" s="21"/>
      <c r="AH57" s="40"/>
      <c r="AI57" s="20"/>
      <c r="AJ57" s="19"/>
      <c r="AK57" s="19"/>
      <c r="AL57" s="21"/>
      <c r="AM57" s="40"/>
      <c r="AN57" s="20"/>
      <c r="AO57" s="19"/>
      <c r="AP57" s="19"/>
      <c r="AQ57" s="21"/>
      <c r="AR57" s="40"/>
      <c r="AS57" s="140" t="s">
        <v>8</v>
      </c>
      <c r="AT57" s="141"/>
      <c r="AU57" s="141" t="s">
        <v>7</v>
      </c>
      <c r="AV57" s="142"/>
      <c r="AW57" s="154">
        <f t="shared" si="11"/>
        <v>3</v>
      </c>
      <c r="AX57" s="401"/>
      <c r="AY57" s="402"/>
      <c r="AZ57" s="92"/>
      <c r="BA57" s="25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</row>
    <row r="58" spans="1:68" ht="56.25" x14ac:dyDescent="0.25">
      <c r="A58" s="256" t="s">
        <v>277</v>
      </c>
      <c r="B58" s="269" t="s">
        <v>54</v>
      </c>
      <c r="C58" s="381"/>
      <c r="D58" s="308" t="s">
        <v>306</v>
      </c>
      <c r="E58" s="237"/>
      <c r="F58" s="19"/>
      <c r="G58" s="19"/>
      <c r="H58" s="21"/>
      <c r="I58" s="40"/>
      <c r="J58" s="20"/>
      <c r="K58" s="19"/>
      <c r="L58" s="19"/>
      <c r="M58" s="21"/>
      <c r="N58" s="40"/>
      <c r="O58" s="20"/>
      <c r="P58" s="19"/>
      <c r="Q58" s="19"/>
      <c r="R58" s="21"/>
      <c r="S58" s="40"/>
      <c r="T58" s="20">
        <v>14</v>
      </c>
      <c r="U58" s="19"/>
      <c r="V58" s="19"/>
      <c r="W58" s="21">
        <f t="shared" si="10"/>
        <v>16</v>
      </c>
      <c r="X58" s="40">
        <v>1</v>
      </c>
      <c r="Y58" s="20"/>
      <c r="Z58" s="19"/>
      <c r="AA58" s="19"/>
      <c r="AB58" s="21"/>
      <c r="AC58" s="40"/>
      <c r="AD58" s="20"/>
      <c r="AE58" s="19"/>
      <c r="AF58" s="19"/>
      <c r="AG58" s="21"/>
      <c r="AH58" s="40"/>
      <c r="AI58" s="20"/>
      <c r="AJ58" s="19"/>
      <c r="AK58" s="19"/>
      <c r="AL58" s="21"/>
      <c r="AM58" s="40"/>
      <c r="AN58" s="20"/>
      <c r="AO58" s="19"/>
      <c r="AP58" s="19"/>
      <c r="AQ58" s="21"/>
      <c r="AR58" s="40"/>
      <c r="AS58" s="140" t="s">
        <v>8</v>
      </c>
      <c r="AT58" s="141" t="s">
        <v>7</v>
      </c>
      <c r="AU58" s="141"/>
      <c r="AV58" s="142"/>
      <c r="AW58" s="154">
        <f t="shared" si="11"/>
        <v>1</v>
      </c>
      <c r="AX58" s="401"/>
      <c r="AY58" s="402"/>
      <c r="AZ58" s="92"/>
      <c r="BA58" s="25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</row>
    <row r="59" spans="1:68" ht="56.25" x14ac:dyDescent="0.25">
      <c r="A59" s="256" t="s">
        <v>277</v>
      </c>
      <c r="B59" s="269" t="s">
        <v>55</v>
      </c>
      <c r="C59" s="381"/>
      <c r="D59" s="308" t="s">
        <v>307</v>
      </c>
      <c r="E59" s="237"/>
      <c r="F59" s="19"/>
      <c r="G59" s="19"/>
      <c r="H59" s="21"/>
      <c r="I59" s="40"/>
      <c r="J59" s="20"/>
      <c r="K59" s="19"/>
      <c r="L59" s="19"/>
      <c r="M59" s="21"/>
      <c r="N59" s="40"/>
      <c r="O59" s="20"/>
      <c r="P59" s="19"/>
      <c r="Q59" s="19"/>
      <c r="R59" s="21"/>
      <c r="S59" s="40"/>
      <c r="T59" s="20"/>
      <c r="U59" s="19"/>
      <c r="V59" s="19">
        <v>30</v>
      </c>
      <c r="W59" s="21">
        <f t="shared" si="10"/>
        <v>60</v>
      </c>
      <c r="X59" s="40">
        <v>3</v>
      </c>
      <c r="Y59" s="20"/>
      <c r="Z59" s="19"/>
      <c r="AA59" s="19"/>
      <c r="AB59" s="21"/>
      <c r="AC59" s="40"/>
      <c r="AD59" s="20"/>
      <c r="AE59" s="19"/>
      <c r="AF59" s="19"/>
      <c r="AG59" s="21"/>
      <c r="AH59" s="40"/>
      <c r="AI59" s="20"/>
      <c r="AJ59" s="19"/>
      <c r="AK59" s="19"/>
      <c r="AL59" s="21"/>
      <c r="AM59" s="40"/>
      <c r="AN59" s="20"/>
      <c r="AO59" s="19"/>
      <c r="AP59" s="19"/>
      <c r="AQ59" s="21"/>
      <c r="AR59" s="40"/>
      <c r="AS59" s="140" t="s">
        <v>8</v>
      </c>
      <c r="AT59" s="141"/>
      <c r="AU59" s="141" t="s">
        <v>7</v>
      </c>
      <c r="AV59" s="142"/>
      <c r="AW59" s="154">
        <f t="shared" si="11"/>
        <v>3</v>
      </c>
      <c r="AX59" s="401"/>
      <c r="AY59" s="402"/>
      <c r="AZ59" s="92"/>
      <c r="BA59" s="25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</row>
    <row r="60" spans="1:68" ht="33.75" x14ac:dyDescent="0.25">
      <c r="A60" s="256" t="s">
        <v>277</v>
      </c>
      <c r="B60" s="269" t="s">
        <v>56</v>
      </c>
      <c r="C60" s="307" t="s">
        <v>309</v>
      </c>
      <c r="D60" s="307" t="s">
        <v>309</v>
      </c>
      <c r="E60" s="237"/>
      <c r="F60" s="19"/>
      <c r="G60" s="19"/>
      <c r="H60" s="21"/>
      <c r="I60" s="40"/>
      <c r="J60" s="20"/>
      <c r="K60" s="19"/>
      <c r="L60" s="19"/>
      <c r="M60" s="21"/>
      <c r="N60" s="40"/>
      <c r="O60" s="20"/>
      <c r="P60" s="19"/>
      <c r="Q60" s="19"/>
      <c r="R60" s="21"/>
      <c r="S60" s="40"/>
      <c r="T60" s="20">
        <v>14</v>
      </c>
      <c r="U60" s="19"/>
      <c r="V60" s="19"/>
      <c r="W60" s="21">
        <f t="shared" si="10"/>
        <v>76</v>
      </c>
      <c r="X60" s="40">
        <v>3</v>
      </c>
      <c r="Y60" s="20"/>
      <c r="Z60" s="19"/>
      <c r="AA60" s="19"/>
      <c r="AB60" s="21"/>
      <c r="AC60" s="40"/>
      <c r="AD60" s="20"/>
      <c r="AE60" s="19"/>
      <c r="AF60" s="19"/>
      <c r="AG60" s="21"/>
      <c r="AH60" s="40"/>
      <c r="AI60" s="20"/>
      <c r="AJ60" s="19"/>
      <c r="AK60" s="19"/>
      <c r="AL60" s="21"/>
      <c r="AM60" s="40"/>
      <c r="AN60" s="20"/>
      <c r="AO60" s="19"/>
      <c r="AP60" s="19"/>
      <c r="AQ60" s="21"/>
      <c r="AR60" s="40"/>
      <c r="AS60" s="140"/>
      <c r="AT60" s="141" t="s">
        <v>7</v>
      </c>
      <c r="AU60" s="141"/>
      <c r="AV60" s="142"/>
      <c r="AW60" s="154">
        <f>SUM(AR60,AM60,AH60,AC60,X60)</f>
        <v>3</v>
      </c>
      <c r="AX60" s="29" t="s">
        <v>412</v>
      </c>
      <c r="AY60" s="213" t="s">
        <v>414</v>
      </c>
      <c r="AZ60" s="42"/>
      <c r="BA60" s="25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</row>
    <row r="61" spans="1:68" ht="24.75" x14ac:dyDescent="0.25">
      <c r="A61" s="256" t="s">
        <v>277</v>
      </c>
      <c r="B61" s="269" t="s">
        <v>57</v>
      </c>
      <c r="C61" s="307" t="s">
        <v>310</v>
      </c>
      <c r="D61" s="307" t="s">
        <v>310</v>
      </c>
      <c r="E61" s="237"/>
      <c r="F61" s="19"/>
      <c r="G61" s="19"/>
      <c r="H61" s="21"/>
      <c r="I61" s="40"/>
      <c r="J61" s="20"/>
      <c r="K61" s="19"/>
      <c r="L61" s="19"/>
      <c r="M61" s="21"/>
      <c r="N61" s="40"/>
      <c r="O61" s="20"/>
      <c r="P61" s="19"/>
      <c r="Q61" s="19"/>
      <c r="R61" s="21"/>
      <c r="S61" s="40"/>
      <c r="T61" s="20">
        <v>14</v>
      </c>
      <c r="U61" s="19"/>
      <c r="V61" s="19"/>
      <c r="W61" s="21">
        <f t="shared" si="10"/>
        <v>46</v>
      </c>
      <c r="X61" s="40">
        <v>2</v>
      </c>
      <c r="Y61" s="20"/>
      <c r="Z61" s="19"/>
      <c r="AA61" s="19"/>
      <c r="AB61" s="21"/>
      <c r="AC61" s="40"/>
      <c r="AD61" s="20"/>
      <c r="AE61" s="19"/>
      <c r="AF61" s="19"/>
      <c r="AG61" s="21"/>
      <c r="AH61" s="40"/>
      <c r="AI61" s="20"/>
      <c r="AJ61" s="19"/>
      <c r="AK61" s="19"/>
      <c r="AL61" s="21"/>
      <c r="AM61" s="40"/>
      <c r="AN61" s="20"/>
      <c r="AO61" s="19"/>
      <c r="AP61" s="19"/>
      <c r="AQ61" s="21"/>
      <c r="AR61" s="40"/>
      <c r="AS61" s="140"/>
      <c r="AT61" s="141" t="s">
        <v>7</v>
      </c>
      <c r="AU61" s="141"/>
      <c r="AV61" s="142"/>
      <c r="AW61" s="154">
        <f t="shared" si="11"/>
        <v>2</v>
      </c>
      <c r="AX61" s="29" t="s">
        <v>412</v>
      </c>
      <c r="AY61" s="211" t="s">
        <v>416</v>
      </c>
      <c r="AZ61" s="42"/>
      <c r="BA61" s="25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</row>
    <row r="62" spans="1:68" ht="24.75" x14ac:dyDescent="0.25">
      <c r="A62" s="256" t="s">
        <v>277</v>
      </c>
      <c r="B62" s="269" t="s">
        <v>58</v>
      </c>
      <c r="C62" s="307" t="s">
        <v>312</v>
      </c>
      <c r="D62" s="307" t="s">
        <v>312</v>
      </c>
      <c r="E62" s="237"/>
      <c r="F62" s="19"/>
      <c r="G62" s="19"/>
      <c r="H62" s="21"/>
      <c r="I62" s="40"/>
      <c r="J62" s="20"/>
      <c r="K62" s="19"/>
      <c r="L62" s="19"/>
      <c r="M62" s="21"/>
      <c r="N62" s="40"/>
      <c r="O62" s="20"/>
      <c r="P62" s="19"/>
      <c r="Q62" s="19"/>
      <c r="R62" s="21"/>
      <c r="S62" s="40"/>
      <c r="T62" s="20"/>
      <c r="U62" s="19"/>
      <c r="V62" s="19">
        <v>10</v>
      </c>
      <c r="W62" s="21">
        <f t="shared" si="10"/>
        <v>20</v>
      </c>
      <c r="X62" s="40">
        <v>1</v>
      </c>
      <c r="Y62" s="20"/>
      <c r="Z62" s="19"/>
      <c r="AA62" s="19"/>
      <c r="AB62" s="21"/>
      <c r="AC62" s="40"/>
      <c r="AD62" s="20"/>
      <c r="AE62" s="19"/>
      <c r="AF62" s="19"/>
      <c r="AG62" s="21"/>
      <c r="AH62" s="40"/>
      <c r="AI62" s="20"/>
      <c r="AJ62" s="19"/>
      <c r="AK62" s="19"/>
      <c r="AL62" s="21"/>
      <c r="AM62" s="40"/>
      <c r="AN62" s="20"/>
      <c r="AO62" s="19"/>
      <c r="AP62" s="19"/>
      <c r="AQ62" s="21"/>
      <c r="AR62" s="40"/>
      <c r="AS62" s="140"/>
      <c r="AT62" s="141"/>
      <c r="AU62" s="141" t="s">
        <v>7</v>
      </c>
      <c r="AV62" s="142"/>
      <c r="AW62" s="154">
        <f t="shared" si="11"/>
        <v>1</v>
      </c>
      <c r="AX62" s="29" t="s">
        <v>412</v>
      </c>
      <c r="AY62" s="211" t="s">
        <v>415</v>
      </c>
      <c r="AZ62" s="42"/>
      <c r="BA62" s="25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</row>
    <row r="63" spans="1:68" ht="22.5" x14ac:dyDescent="0.25">
      <c r="A63" s="256" t="s">
        <v>277</v>
      </c>
      <c r="B63" s="269" t="s">
        <v>59</v>
      </c>
      <c r="C63" s="307" t="s">
        <v>311</v>
      </c>
      <c r="D63" s="307" t="s">
        <v>311</v>
      </c>
      <c r="E63" s="237"/>
      <c r="F63" s="19"/>
      <c r="G63" s="19"/>
      <c r="H63" s="21"/>
      <c r="I63" s="40"/>
      <c r="J63" s="20"/>
      <c r="K63" s="19"/>
      <c r="L63" s="19"/>
      <c r="M63" s="21"/>
      <c r="N63" s="40"/>
      <c r="O63" s="20"/>
      <c r="P63" s="19"/>
      <c r="Q63" s="19"/>
      <c r="R63" s="21"/>
      <c r="S63" s="40"/>
      <c r="T63" s="20">
        <v>14</v>
      </c>
      <c r="U63" s="19"/>
      <c r="V63" s="19"/>
      <c r="W63" s="21">
        <f t="shared" si="10"/>
        <v>46</v>
      </c>
      <c r="X63" s="40">
        <v>2</v>
      </c>
      <c r="Y63" s="20"/>
      <c r="Z63" s="19"/>
      <c r="AA63" s="19"/>
      <c r="AB63" s="21"/>
      <c r="AC63" s="40"/>
      <c r="AD63" s="20"/>
      <c r="AE63" s="19"/>
      <c r="AF63" s="19"/>
      <c r="AG63" s="21"/>
      <c r="AH63" s="40"/>
      <c r="AI63" s="20"/>
      <c r="AJ63" s="19"/>
      <c r="AK63" s="19"/>
      <c r="AL63" s="21"/>
      <c r="AM63" s="40"/>
      <c r="AN63" s="20"/>
      <c r="AO63" s="19"/>
      <c r="AP63" s="19"/>
      <c r="AQ63" s="21"/>
      <c r="AR63" s="40"/>
      <c r="AS63" s="140"/>
      <c r="AT63" s="141"/>
      <c r="AU63" s="141" t="s">
        <v>7</v>
      </c>
      <c r="AV63" s="142"/>
      <c r="AW63" s="154">
        <f t="shared" si="11"/>
        <v>2</v>
      </c>
      <c r="AX63" s="29" t="s">
        <v>417</v>
      </c>
      <c r="AY63" s="210" t="s">
        <v>6</v>
      </c>
      <c r="AZ63" s="42"/>
      <c r="BA63" s="25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</row>
    <row r="64" spans="1:68" ht="22.5" x14ac:dyDescent="0.25">
      <c r="A64" s="256" t="s">
        <v>277</v>
      </c>
      <c r="B64" s="263" t="s">
        <v>39</v>
      </c>
      <c r="C64" s="382" t="s">
        <v>313</v>
      </c>
      <c r="D64" s="305" t="s">
        <v>313</v>
      </c>
      <c r="E64" s="237"/>
      <c r="F64" s="19"/>
      <c r="G64" s="19"/>
      <c r="H64" s="21"/>
      <c r="I64" s="40"/>
      <c r="J64" s="20"/>
      <c r="K64" s="19"/>
      <c r="L64" s="19"/>
      <c r="M64" s="21"/>
      <c r="N64" s="40"/>
      <c r="O64" s="20"/>
      <c r="P64" s="19"/>
      <c r="Q64" s="19"/>
      <c r="R64" s="21"/>
      <c r="S64" s="40"/>
      <c r="T64" s="20">
        <v>14</v>
      </c>
      <c r="U64" s="19"/>
      <c r="V64" s="19"/>
      <c r="W64" s="21">
        <f>X64*30-SUM(T64:V64)</f>
        <v>16</v>
      </c>
      <c r="X64" s="40">
        <v>1</v>
      </c>
      <c r="Y64" s="20"/>
      <c r="Z64" s="19"/>
      <c r="AA64" s="19"/>
      <c r="AB64" s="21"/>
      <c r="AC64" s="40"/>
      <c r="AD64" s="20"/>
      <c r="AE64" s="19"/>
      <c r="AF64" s="19"/>
      <c r="AG64" s="21"/>
      <c r="AH64" s="40"/>
      <c r="AI64" s="20"/>
      <c r="AJ64" s="19"/>
      <c r="AK64" s="19"/>
      <c r="AL64" s="21"/>
      <c r="AM64" s="40"/>
      <c r="AN64" s="20"/>
      <c r="AO64" s="19"/>
      <c r="AP64" s="19"/>
      <c r="AQ64" s="21"/>
      <c r="AR64" s="40"/>
      <c r="AS64" s="140"/>
      <c r="AT64" s="141"/>
      <c r="AU64" s="141" t="s">
        <v>7</v>
      </c>
      <c r="AV64" s="142"/>
      <c r="AW64" s="154">
        <f>SUM(AR64,AM64,AH64,AC64,X64)</f>
        <v>1</v>
      </c>
      <c r="AX64" s="403" t="s">
        <v>6</v>
      </c>
      <c r="AY64" s="391" t="s">
        <v>6</v>
      </c>
      <c r="AZ64" s="73"/>
      <c r="BA64" s="25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1:68" ht="22.5" x14ac:dyDescent="0.25">
      <c r="A65" s="256" t="s">
        <v>277</v>
      </c>
      <c r="B65" s="263" t="s">
        <v>40</v>
      </c>
      <c r="C65" s="383"/>
      <c r="D65" s="305" t="s">
        <v>314</v>
      </c>
      <c r="E65" s="237"/>
      <c r="F65" s="19"/>
      <c r="G65" s="19"/>
      <c r="H65" s="21"/>
      <c r="I65" s="40"/>
      <c r="J65" s="20"/>
      <c r="K65" s="19"/>
      <c r="L65" s="19"/>
      <c r="M65" s="21"/>
      <c r="N65" s="40"/>
      <c r="O65" s="20"/>
      <c r="P65" s="19"/>
      <c r="Q65" s="19"/>
      <c r="R65" s="21"/>
      <c r="S65" s="40"/>
      <c r="T65" s="20"/>
      <c r="U65" s="19">
        <v>14</v>
      </c>
      <c r="V65" s="19"/>
      <c r="W65" s="21">
        <f>X65*30-SUM(T65:V65)</f>
        <v>46</v>
      </c>
      <c r="X65" s="40">
        <v>2</v>
      </c>
      <c r="Y65" s="20"/>
      <c r="Z65" s="19"/>
      <c r="AA65" s="19"/>
      <c r="AB65" s="21"/>
      <c r="AC65" s="40"/>
      <c r="AD65" s="20"/>
      <c r="AE65" s="19"/>
      <c r="AF65" s="19"/>
      <c r="AG65" s="21"/>
      <c r="AH65" s="40"/>
      <c r="AI65" s="20"/>
      <c r="AJ65" s="19"/>
      <c r="AK65" s="19"/>
      <c r="AL65" s="21"/>
      <c r="AM65" s="40"/>
      <c r="AN65" s="20"/>
      <c r="AO65" s="19"/>
      <c r="AP65" s="19"/>
      <c r="AQ65" s="21"/>
      <c r="AR65" s="40"/>
      <c r="AS65" s="140"/>
      <c r="AT65" s="141"/>
      <c r="AU65" s="141" t="s">
        <v>7</v>
      </c>
      <c r="AV65" s="142"/>
      <c r="AW65" s="154">
        <f>SUM(AR65,AM65,AH65,AC65,X65)</f>
        <v>2</v>
      </c>
      <c r="AX65" s="404"/>
      <c r="AY65" s="391"/>
      <c r="AZ65" s="73"/>
      <c r="BA65" s="25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1:68" ht="23.25" thickBot="1" x14ac:dyDescent="0.3">
      <c r="A66" s="257" t="s">
        <v>277</v>
      </c>
      <c r="B66" s="263" t="s">
        <v>41</v>
      </c>
      <c r="C66" s="309" t="s">
        <v>315</v>
      </c>
      <c r="D66" s="309" t="s">
        <v>315</v>
      </c>
      <c r="E66" s="238"/>
      <c r="F66" s="109"/>
      <c r="G66" s="109"/>
      <c r="H66" s="111"/>
      <c r="I66" s="110"/>
      <c r="J66" s="108"/>
      <c r="K66" s="109"/>
      <c r="L66" s="109"/>
      <c r="M66" s="111"/>
      <c r="N66" s="110"/>
      <c r="O66" s="108"/>
      <c r="P66" s="109"/>
      <c r="Q66" s="109"/>
      <c r="R66" s="111"/>
      <c r="S66" s="110"/>
      <c r="T66" s="108">
        <v>14</v>
      </c>
      <c r="U66" s="109"/>
      <c r="V66" s="109"/>
      <c r="W66" s="111">
        <f t="shared" ref="W66" si="12">X66*30-SUM(T66:V66)</f>
        <v>16</v>
      </c>
      <c r="X66" s="110">
        <v>1</v>
      </c>
      <c r="Y66" s="108"/>
      <c r="Z66" s="109"/>
      <c r="AA66" s="109"/>
      <c r="AB66" s="111"/>
      <c r="AC66" s="110"/>
      <c r="AD66" s="108"/>
      <c r="AE66" s="109"/>
      <c r="AF66" s="109"/>
      <c r="AG66" s="111"/>
      <c r="AH66" s="110"/>
      <c r="AI66" s="108"/>
      <c r="AJ66" s="109"/>
      <c r="AK66" s="109"/>
      <c r="AL66" s="111"/>
      <c r="AM66" s="110"/>
      <c r="AN66" s="108"/>
      <c r="AO66" s="109"/>
      <c r="AP66" s="109"/>
      <c r="AQ66" s="111"/>
      <c r="AR66" s="110"/>
      <c r="AS66" s="145"/>
      <c r="AT66" s="146" t="s">
        <v>7</v>
      </c>
      <c r="AU66" s="146"/>
      <c r="AV66" s="147"/>
      <c r="AW66" s="155">
        <f>SUM(AR66,AM66,AH66,AC66,X66)</f>
        <v>1</v>
      </c>
      <c r="AX66" s="149" t="s">
        <v>418</v>
      </c>
      <c r="AY66" s="216" t="s">
        <v>6</v>
      </c>
      <c r="AZ66" s="42"/>
      <c r="BA66" s="25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68" ht="22.5" x14ac:dyDescent="0.25">
      <c r="A67" s="255" t="s">
        <v>249</v>
      </c>
      <c r="B67" s="270" t="s">
        <v>117</v>
      </c>
      <c r="C67" s="310" t="s">
        <v>316</v>
      </c>
      <c r="D67" s="310" t="s">
        <v>316</v>
      </c>
      <c r="E67" s="236"/>
      <c r="F67" s="177"/>
      <c r="G67" s="177"/>
      <c r="H67" s="178"/>
      <c r="I67" s="46"/>
      <c r="J67" s="176"/>
      <c r="K67" s="177"/>
      <c r="L67" s="177"/>
      <c r="M67" s="178"/>
      <c r="N67" s="46"/>
      <c r="O67" s="176"/>
      <c r="P67" s="177"/>
      <c r="Q67" s="177"/>
      <c r="R67" s="178"/>
      <c r="S67" s="46"/>
      <c r="T67" s="176"/>
      <c r="U67" s="177"/>
      <c r="V67" s="177"/>
      <c r="W67" s="178"/>
      <c r="X67" s="46"/>
      <c r="Y67" s="176">
        <v>14</v>
      </c>
      <c r="Z67" s="177"/>
      <c r="AA67" s="177"/>
      <c r="AB67" s="178">
        <f>AC67*30-SUM(Y67:AA67)</f>
        <v>46</v>
      </c>
      <c r="AC67" s="46">
        <v>2</v>
      </c>
      <c r="AD67" s="176"/>
      <c r="AE67" s="177"/>
      <c r="AF67" s="177"/>
      <c r="AG67" s="178"/>
      <c r="AH67" s="46"/>
      <c r="AI67" s="176"/>
      <c r="AJ67" s="177"/>
      <c r="AK67" s="177"/>
      <c r="AL67" s="178"/>
      <c r="AM67" s="46"/>
      <c r="AN67" s="176"/>
      <c r="AO67" s="177"/>
      <c r="AP67" s="177"/>
      <c r="AQ67" s="178"/>
      <c r="AR67" s="46"/>
      <c r="AS67" s="179"/>
      <c r="AT67" s="180" t="s">
        <v>5</v>
      </c>
      <c r="AU67" s="180"/>
      <c r="AV67" s="181"/>
      <c r="AW67" s="182">
        <f>SUM(AM67,AR67,AH67,AC67,X67)</f>
        <v>2</v>
      </c>
      <c r="AX67" s="47" t="s">
        <v>6</v>
      </c>
      <c r="AY67" s="209" t="s">
        <v>6</v>
      </c>
      <c r="AZ67" s="28"/>
      <c r="BA67" s="41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</row>
    <row r="68" spans="1:68" ht="22.5" x14ac:dyDescent="0.25">
      <c r="A68" s="256" t="s">
        <v>249</v>
      </c>
      <c r="B68" s="263" t="s">
        <v>131</v>
      </c>
      <c r="C68" s="309" t="s">
        <v>317</v>
      </c>
      <c r="D68" s="309" t="s">
        <v>317</v>
      </c>
      <c r="E68" s="237"/>
      <c r="F68" s="19"/>
      <c r="G68" s="19"/>
      <c r="H68" s="21"/>
      <c r="I68" s="40"/>
      <c r="J68" s="20"/>
      <c r="K68" s="19"/>
      <c r="L68" s="19"/>
      <c r="M68" s="21"/>
      <c r="N68" s="40"/>
      <c r="O68" s="20"/>
      <c r="P68" s="19"/>
      <c r="Q68" s="19"/>
      <c r="R68" s="21"/>
      <c r="S68" s="40"/>
      <c r="T68" s="20"/>
      <c r="U68" s="19"/>
      <c r="V68" s="19"/>
      <c r="W68" s="21"/>
      <c r="X68" s="40"/>
      <c r="Y68" s="20">
        <v>28</v>
      </c>
      <c r="Z68" s="19"/>
      <c r="AA68" s="19"/>
      <c r="AB68" s="21">
        <f t="shared" ref="AB68:AB83" si="13">AC68*30-SUM(Y68:AA68)</f>
        <v>32</v>
      </c>
      <c r="AC68" s="40">
        <v>2</v>
      </c>
      <c r="AD68" s="20"/>
      <c r="AE68" s="19"/>
      <c r="AF68" s="19"/>
      <c r="AG68" s="21"/>
      <c r="AH68" s="40"/>
      <c r="AI68" s="20"/>
      <c r="AJ68" s="19"/>
      <c r="AK68" s="19"/>
      <c r="AL68" s="21"/>
      <c r="AM68" s="40"/>
      <c r="AN68" s="20"/>
      <c r="AO68" s="19"/>
      <c r="AP68" s="19"/>
      <c r="AQ68" s="21"/>
      <c r="AR68" s="40"/>
      <c r="AS68" s="140"/>
      <c r="AT68" s="141" t="s">
        <v>5</v>
      </c>
      <c r="AU68" s="141"/>
      <c r="AV68" s="142"/>
      <c r="AW68" s="154">
        <f>SUM(AM68,AR68,AH68,AC68,X68)</f>
        <v>2</v>
      </c>
      <c r="AX68" s="29" t="s">
        <v>399</v>
      </c>
      <c r="AY68" s="210" t="s">
        <v>6</v>
      </c>
      <c r="AZ68" s="28"/>
      <c r="BA68" s="25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</row>
    <row r="69" spans="1:68" ht="22.5" x14ac:dyDescent="0.25">
      <c r="A69" s="256" t="s">
        <v>249</v>
      </c>
      <c r="B69" s="263" t="s">
        <v>132</v>
      </c>
      <c r="C69" s="309" t="s">
        <v>318</v>
      </c>
      <c r="D69" s="309" t="s">
        <v>318</v>
      </c>
      <c r="E69" s="237"/>
      <c r="F69" s="19"/>
      <c r="G69" s="19"/>
      <c r="H69" s="21"/>
      <c r="I69" s="40"/>
      <c r="J69" s="20"/>
      <c r="K69" s="19"/>
      <c r="L69" s="19"/>
      <c r="M69" s="21"/>
      <c r="N69" s="40"/>
      <c r="O69" s="20"/>
      <c r="P69" s="19"/>
      <c r="Q69" s="19"/>
      <c r="R69" s="21"/>
      <c r="S69" s="40"/>
      <c r="T69" s="20"/>
      <c r="U69" s="19"/>
      <c r="V69" s="19"/>
      <c r="W69" s="21"/>
      <c r="X69" s="40"/>
      <c r="Y69" s="20">
        <v>14</v>
      </c>
      <c r="Z69" s="19"/>
      <c r="AA69" s="19"/>
      <c r="AB69" s="21">
        <f t="shared" si="13"/>
        <v>46</v>
      </c>
      <c r="AC69" s="40">
        <v>2</v>
      </c>
      <c r="AD69" s="20"/>
      <c r="AE69" s="19"/>
      <c r="AF69" s="19"/>
      <c r="AG69" s="21"/>
      <c r="AH69" s="40"/>
      <c r="AI69" s="20"/>
      <c r="AJ69" s="19"/>
      <c r="AK69" s="19"/>
      <c r="AL69" s="21"/>
      <c r="AM69" s="40"/>
      <c r="AN69" s="20"/>
      <c r="AO69" s="19"/>
      <c r="AP69" s="19"/>
      <c r="AQ69" s="21"/>
      <c r="AR69" s="40"/>
      <c r="AS69" s="140"/>
      <c r="AT69" s="141" t="s">
        <v>5</v>
      </c>
      <c r="AU69" s="141"/>
      <c r="AV69" s="142"/>
      <c r="AW69" s="154">
        <f>SUM(AM69,AR69,AH69,AC69,X69)</f>
        <v>2</v>
      </c>
      <c r="AX69" s="29" t="s">
        <v>399</v>
      </c>
      <c r="AY69" s="210" t="s">
        <v>6</v>
      </c>
      <c r="AZ69" s="28"/>
      <c r="BA69" s="25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1:68" ht="33.75" x14ac:dyDescent="0.25">
      <c r="A70" s="256" t="s">
        <v>277</v>
      </c>
      <c r="B70" s="269" t="s">
        <v>60</v>
      </c>
      <c r="C70" s="307" t="s">
        <v>319</v>
      </c>
      <c r="D70" s="307" t="s">
        <v>319</v>
      </c>
      <c r="E70" s="237"/>
      <c r="F70" s="19"/>
      <c r="G70" s="19"/>
      <c r="H70" s="21"/>
      <c r="I70" s="40"/>
      <c r="J70" s="20"/>
      <c r="K70" s="19"/>
      <c r="L70" s="19"/>
      <c r="M70" s="21"/>
      <c r="N70" s="40"/>
      <c r="O70" s="20"/>
      <c r="P70" s="19"/>
      <c r="Q70" s="19"/>
      <c r="R70" s="21"/>
      <c r="S70" s="40"/>
      <c r="T70" s="20"/>
      <c r="U70" s="19"/>
      <c r="V70" s="19"/>
      <c r="W70" s="21"/>
      <c r="X70" s="40"/>
      <c r="Y70" s="20">
        <v>14</v>
      </c>
      <c r="Z70" s="19"/>
      <c r="AA70" s="19"/>
      <c r="AB70" s="21">
        <f t="shared" si="13"/>
        <v>16</v>
      </c>
      <c r="AC70" s="40">
        <v>1</v>
      </c>
      <c r="AD70" s="20"/>
      <c r="AE70" s="19"/>
      <c r="AF70" s="19"/>
      <c r="AG70" s="21"/>
      <c r="AH70" s="40"/>
      <c r="AI70" s="20"/>
      <c r="AJ70" s="19"/>
      <c r="AK70" s="19"/>
      <c r="AL70" s="21"/>
      <c r="AM70" s="40"/>
      <c r="AN70" s="20"/>
      <c r="AO70" s="19"/>
      <c r="AP70" s="19"/>
      <c r="AQ70" s="21"/>
      <c r="AR70" s="40"/>
      <c r="AS70" s="140"/>
      <c r="AT70" s="141"/>
      <c r="AU70" s="141" t="s">
        <v>5</v>
      </c>
      <c r="AV70" s="142"/>
      <c r="AW70" s="154">
        <f t="shared" si="11"/>
        <v>1</v>
      </c>
      <c r="AX70" s="207" t="s">
        <v>6</v>
      </c>
      <c r="AY70" s="210" t="s">
        <v>6</v>
      </c>
      <c r="AZ70" s="43"/>
      <c r="BA70" s="25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</row>
    <row r="71" spans="1:68" ht="22.5" x14ac:dyDescent="0.25">
      <c r="A71" s="256" t="s">
        <v>277</v>
      </c>
      <c r="B71" s="269" t="s">
        <v>61</v>
      </c>
      <c r="C71" s="307" t="s">
        <v>320</v>
      </c>
      <c r="D71" s="307" t="s">
        <v>320</v>
      </c>
      <c r="E71" s="237"/>
      <c r="F71" s="19"/>
      <c r="G71" s="19"/>
      <c r="H71" s="21"/>
      <c r="I71" s="40"/>
      <c r="J71" s="20"/>
      <c r="K71" s="19"/>
      <c r="L71" s="19"/>
      <c r="M71" s="21"/>
      <c r="N71" s="40"/>
      <c r="O71" s="20"/>
      <c r="P71" s="19"/>
      <c r="Q71" s="19"/>
      <c r="R71" s="21"/>
      <c r="S71" s="40"/>
      <c r="T71" s="20"/>
      <c r="U71" s="19"/>
      <c r="V71" s="19"/>
      <c r="W71" s="21"/>
      <c r="X71" s="40"/>
      <c r="Y71" s="20">
        <v>7</v>
      </c>
      <c r="Z71" s="19"/>
      <c r="AA71" s="19"/>
      <c r="AB71" s="21">
        <f t="shared" si="13"/>
        <v>23</v>
      </c>
      <c r="AC71" s="40">
        <v>1</v>
      </c>
      <c r="AD71" s="20"/>
      <c r="AE71" s="19"/>
      <c r="AF71" s="19"/>
      <c r="AG71" s="21"/>
      <c r="AH71" s="40"/>
      <c r="AI71" s="20"/>
      <c r="AJ71" s="19"/>
      <c r="AK71" s="19"/>
      <c r="AL71" s="21"/>
      <c r="AM71" s="40"/>
      <c r="AN71" s="20"/>
      <c r="AO71" s="19"/>
      <c r="AP71" s="19"/>
      <c r="AQ71" s="21"/>
      <c r="AR71" s="40"/>
      <c r="AS71" s="140"/>
      <c r="AT71" s="141" t="s">
        <v>5</v>
      </c>
      <c r="AU71" s="141"/>
      <c r="AV71" s="142"/>
      <c r="AW71" s="154">
        <f t="shared" si="11"/>
        <v>1</v>
      </c>
      <c r="AX71" s="207" t="s">
        <v>6</v>
      </c>
      <c r="AY71" s="210" t="s">
        <v>6</v>
      </c>
      <c r="AZ71" s="42"/>
      <c r="BA71" s="25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</row>
    <row r="72" spans="1:68" ht="56.25" x14ac:dyDescent="0.25">
      <c r="A72" s="256" t="s">
        <v>277</v>
      </c>
      <c r="B72" s="266" t="s">
        <v>62</v>
      </c>
      <c r="C72" s="409" t="s">
        <v>325</v>
      </c>
      <c r="D72" s="311" t="s">
        <v>322</v>
      </c>
      <c r="E72" s="237"/>
      <c r="F72" s="19"/>
      <c r="G72" s="19"/>
      <c r="H72" s="21"/>
      <c r="I72" s="40"/>
      <c r="J72" s="20"/>
      <c r="K72" s="19"/>
      <c r="L72" s="19"/>
      <c r="M72" s="21"/>
      <c r="N72" s="40"/>
      <c r="O72" s="20"/>
      <c r="P72" s="19"/>
      <c r="Q72" s="19"/>
      <c r="R72" s="21"/>
      <c r="S72" s="40"/>
      <c r="T72" s="20"/>
      <c r="U72" s="19"/>
      <c r="V72" s="19"/>
      <c r="W72" s="21"/>
      <c r="X72" s="40"/>
      <c r="Y72" s="20">
        <v>28</v>
      </c>
      <c r="Z72" s="19"/>
      <c r="AA72" s="19"/>
      <c r="AB72" s="21">
        <f t="shared" si="13"/>
        <v>2</v>
      </c>
      <c r="AC72" s="40">
        <v>1</v>
      </c>
      <c r="AD72" s="20"/>
      <c r="AE72" s="19"/>
      <c r="AF72" s="19"/>
      <c r="AG72" s="21"/>
      <c r="AH72" s="40"/>
      <c r="AI72" s="20"/>
      <c r="AJ72" s="19"/>
      <c r="AK72" s="19"/>
      <c r="AL72" s="21"/>
      <c r="AM72" s="40"/>
      <c r="AN72" s="20"/>
      <c r="AO72" s="19"/>
      <c r="AP72" s="19"/>
      <c r="AQ72" s="21"/>
      <c r="AR72" s="40"/>
      <c r="AS72" s="140" t="s">
        <v>8</v>
      </c>
      <c r="AT72" s="141"/>
      <c r="AU72" s="141" t="s">
        <v>5</v>
      </c>
      <c r="AV72" s="142"/>
      <c r="AW72" s="154">
        <f t="shared" si="11"/>
        <v>1</v>
      </c>
      <c r="AX72" s="401" t="s">
        <v>419</v>
      </c>
      <c r="AY72" s="391" t="s">
        <v>6</v>
      </c>
      <c r="AZ72" s="92"/>
      <c r="BA72" s="25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</row>
    <row r="73" spans="1:68" ht="56.25" x14ac:dyDescent="0.25">
      <c r="A73" s="256" t="s">
        <v>277</v>
      </c>
      <c r="B73" s="266" t="s">
        <v>63</v>
      </c>
      <c r="C73" s="409"/>
      <c r="D73" s="311" t="s">
        <v>323</v>
      </c>
      <c r="E73" s="237"/>
      <c r="F73" s="19"/>
      <c r="G73" s="19"/>
      <c r="H73" s="21"/>
      <c r="I73" s="40"/>
      <c r="J73" s="20"/>
      <c r="K73" s="19"/>
      <c r="L73" s="19"/>
      <c r="M73" s="21"/>
      <c r="N73" s="40"/>
      <c r="O73" s="20"/>
      <c r="P73" s="19"/>
      <c r="Q73" s="19"/>
      <c r="R73" s="21"/>
      <c r="S73" s="40"/>
      <c r="T73" s="20"/>
      <c r="U73" s="19"/>
      <c r="V73" s="19"/>
      <c r="W73" s="21"/>
      <c r="X73" s="40"/>
      <c r="Y73" s="20"/>
      <c r="Z73" s="19"/>
      <c r="AA73" s="19">
        <v>60</v>
      </c>
      <c r="AB73" s="21">
        <f t="shared" si="13"/>
        <v>60</v>
      </c>
      <c r="AC73" s="40">
        <v>4</v>
      </c>
      <c r="AD73" s="20"/>
      <c r="AE73" s="19"/>
      <c r="AF73" s="19"/>
      <c r="AG73" s="21"/>
      <c r="AH73" s="40"/>
      <c r="AI73" s="20"/>
      <c r="AJ73" s="19"/>
      <c r="AK73" s="19"/>
      <c r="AL73" s="21"/>
      <c r="AM73" s="40"/>
      <c r="AN73" s="20"/>
      <c r="AO73" s="19"/>
      <c r="AP73" s="19"/>
      <c r="AQ73" s="21"/>
      <c r="AR73" s="40"/>
      <c r="AS73" s="140" t="s">
        <v>8</v>
      </c>
      <c r="AT73" s="141"/>
      <c r="AU73" s="141" t="s">
        <v>5</v>
      </c>
      <c r="AV73" s="142"/>
      <c r="AW73" s="154">
        <f t="shared" si="11"/>
        <v>4</v>
      </c>
      <c r="AX73" s="401"/>
      <c r="AY73" s="391"/>
      <c r="AZ73" s="92"/>
      <c r="BA73" s="25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</row>
    <row r="74" spans="1:68" ht="45" x14ac:dyDescent="0.25">
      <c r="A74" s="256" t="s">
        <v>277</v>
      </c>
      <c r="B74" s="269" t="s">
        <v>64</v>
      </c>
      <c r="C74" s="409"/>
      <c r="D74" s="311" t="s">
        <v>324</v>
      </c>
      <c r="E74" s="237"/>
      <c r="F74" s="19"/>
      <c r="G74" s="19"/>
      <c r="H74" s="21"/>
      <c r="I74" s="40"/>
      <c r="J74" s="20"/>
      <c r="K74" s="19"/>
      <c r="L74" s="19"/>
      <c r="M74" s="21"/>
      <c r="N74" s="40"/>
      <c r="O74" s="20"/>
      <c r="P74" s="19"/>
      <c r="Q74" s="19"/>
      <c r="R74" s="21"/>
      <c r="S74" s="40"/>
      <c r="T74" s="20"/>
      <c r="U74" s="19"/>
      <c r="V74" s="19"/>
      <c r="W74" s="21"/>
      <c r="X74" s="40"/>
      <c r="Y74" s="20">
        <v>14</v>
      </c>
      <c r="Z74" s="19"/>
      <c r="AA74" s="19"/>
      <c r="AB74" s="21">
        <f t="shared" si="13"/>
        <v>16</v>
      </c>
      <c r="AC74" s="40">
        <v>1</v>
      </c>
      <c r="AD74" s="20"/>
      <c r="AE74" s="19"/>
      <c r="AF74" s="19"/>
      <c r="AG74" s="21"/>
      <c r="AH74" s="40"/>
      <c r="AI74" s="20"/>
      <c r="AJ74" s="19"/>
      <c r="AK74" s="19"/>
      <c r="AL74" s="21"/>
      <c r="AM74" s="40"/>
      <c r="AN74" s="20"/>
      <c r="AO74" s="19"/>
      <c r="AP74" s="19"/>
      <c r="AQ74" s="21"/>
      <c r="AR74" s="40"/>
      <c r="AS74" s="140" t="s">
        <v>8</v>
      </c>
      <c r="AT74" s="141" t="s">
        <v>5</v>
      </c>
      <c r="AU74" s="141"/>
      <c r="AV74" s="142"/>
      <c r="AW74" s="154">
        <f t="shared" si="11"/>
        <v>1</v>
      </c>
      <c r="AX74" s="401"/>
      <c r="AY74" s="391"/>
      <c r="AZ74" s="92"/>
      <c r="BA74" s="25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</row>
    <row r="75" spans="1:68" ht="33.75" x14ac:dyDescent="0.25">
      <c r="A75" s="256" t="s">
        <v>277</v>
      </c>
      <c r="B75" s="269" t="s">
        <v>65</v>
      </c>
      <c r="C75" s="409"/>
      <c r="D75" s="311" t="s">
        <v>321</v>
      </c>
      <c r="E75" s="237"/>
      <c r="F75" s="19"/>
      <c r="G75" s="19"/>
      <c r="H75" s="21"/>
      <c r="I75" s="40"/>
      <c r="J75" s="20"/>
      <c r="K75" s="19"/>
      <c r="L75" s="19"/>
      <c r="M75" s="21"/>
      <c r="N75" s="40"/>
      <c r="O75" s="20"/>
      <c r="P75" s="19"/>
      <c r="Q75" s="19"/>
      <c r="R75" s="21"/>
      <c r="S75" s="40"/>
      <c r="T75" s="20"/>
      <c r="U75" s="19"/>
      <c r="V75" s="19"/>
      <c r="W75" s="21"/>
      <c r="X75" s="40"/>
      <c r="Y75" s="20"/>
      <c r="Z75" s="19"/>
      <c r="AA75" s="19">
        <v>50</v>
      </c>
      <c r="AB75" s="21">
        <f t="shared" si="13"/>
        <v>40</v>
      </c>
      <c r="AC75" s="40">
        <v>3</v>
      </c>
      <c r="AD75" s="20"/>
      <c r="AE75" s="19"/>
      <c r="AF75" s="19"/>
      <c r="AG75" s="21"/>
      <c r="AH75" s="40"/>
      <c r="AI75" s="20"/>
      <c r="AJ75" s="19"/>
      <c r="AK75" s="19"/>
      <c r="AL75" s="21"/>
      <c r="AM75" s="40"/>
      <c r="AN75" s="20"/>
      <c r="AO75" s="19"/>
      <c r="AP75" s="19"/>
      <c r="AQ75" s="21"/>
      <c r="AR75" s="40"/>
      <c r="AS75" s="140" t="s">
        <v>8</v>
      </c>
      <c r="AT75" s="141"/>
      <c r="AU75" s="141" t="s">
        <v>5</v>
      </c>
      <c r="AV75" s="142"/>
      <c r="AW75" s="154">
        <f t="shared" si="11"/>
        <v>3</v>
      </c>
      <c r="AX75" s="401"/>
      <c r="AY75" s="391"/>
      <c r="AZ75" s="92"/>
      <c r="BA75" s="25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</row>
    <row r="76" spans="1:68" ht="33.75" x14ac:dyDescent="0.25">
      <c r="A76" s="256" t="s">
        <v>277</v>
      </c>
      <c r="B76" s="269" t="s">
        <v>66</v>
      </c>
      <c r="C76" s="409"/>
      <c r="D76" s="311" t="s">
        <v>321</v>
      </c>
      <c r="E76" s="237"/>
      <c r="F76" s="19"/>
      <c r="G76" s="19"/>
      <c r="H76" s="21"/>
      <c r="I76" s="40"/>
      <c r="J76" s="20"/>
      <c r="K76" s="19"/>
      <c r="L76" s="19"/>
      <c r="M76" s="21"/>
      <c r="N76" s="40"/>
      <c r="O76" s="20"/>
      <c r="P76" s="19"/>
      <c r="Q76" s="19"/>
      <c r="R76" s="21"/>
      <c r="S76" s="40"/>
      <c r="T76" s="20"/>
      <c r="U76" s="19"/>
      <c r="V76" s="19"/>
      <c r="W76" s="21"/>
      <c r="X76" s="40"/>
      <c r="Y76" s="20">
        <v>14</v>
      </c>
      <c r="Z76" s="19"/>
      <c r="AA76" s="19"/>
      <c r="AB76" s="21">
        <f t="shared" si="13"/>
        <v>16</v>
      </c>
      <c r="AC76" s="40">
        <v>1</v>
      </c>
      <c r="AD76" s="20"/>
      <c r="AE76" s="19"/>
      <c r="AF76" s="19"/>
      <c r="AG76" s="21"/>
      <c r="AH76" s="40"/>
      <c r="AI76" s="20"/>
      <c r="AJ76" s="19"/>
      <c r="AK76" s="19"/>
      <c r="AL76" s="21"/>
      <c r="AM76" s="40"/>
      <c r="AN76" s="20"/>
      <c r="AO76" s="19"/>
      <c r="AP76" s="19"/>
      <c r="AQ76" s="21"/>
      <c r="AR76" s="40"/>
      <c r="AS76" s="140" t="s">
        <v>8</v>
      </c>
      <c r="AT76" s="141" t="s">
        <v>5</v>
      </c>
      <c r="AU76" s="141"/>
      <c r="AV76" s="142"/>
      <c r="AW76" s="154">
        <f t="shared" si="11"/>
        <v>1</v>
      </c>
      <c r="AX76" s="401"/>
      <c r="AY76" s="391"/>
      <c r="AZ76" s="92"/>
      <c r="BA76" s="25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</row>
    <row r="77" spans="1:68" ht="33.75" x14ac:dyDescent="0.25">
      <c r="A77" s="256" t="s">
        <v>277</v>
      </c>
      <c r="B77" s="269" t="s">
        <v>67</v>
      </c>
      <c r="C77" s="409"/>
      <c r="D77" s="311" t="s">
        <v>321</v>
      </c>
      <c r="E77" s="237"/>
      <c r="F77" s="19"/>
      <c r="G77" s="19"/>
      <c r="H77" s="21"/>
      <c r="I77" s="40"/>
      <c r="J77" s="20"/>
      <c r="K77" s="19"/>
      <c r="L77" s="19"/>
      <c r="M77" s="21"/>
      <c r="N77" s="40"/>
      <c r="O77" s="20"/>
      <c r="P77" s="19"/>
      <c r="Q77" s="19"/>
      <c r="R77" s="21"/>
      <c r="S77" s="40"/>
      <c r="T77" s="20"/>
      <c r="U77" s="19"/>
      <c r="V77" s="19"/>
      <c r="W77" s="21"/>
      <c r="X77" s="40"/>
      <c r="Y77" s="20"/>
      <c r="Z77" s="19"/>
      <c r="AA77" s="19">
        <v>50</v>
      </c>
      <c r="AB77" s="21">
        <f t="shared" si="13"/>
        <v>40</v>
      </c>
      <c r="AC77" s="40">
        <v>3</v>
      </c>
      <c r="AD77" s="20"/>
      <c r="AE77" s="19"/>
      <c r="AF77" s="19"/>
      <c r="AG77" s="21"/>
      <c r="AH77" s="40"/>
      <c r="AI77" s="20"/>
      <c r="AJ77" s="19"/>
      <c r="AK77" s="19"/>
      <c r="AL77" s="21"/>
      <c r="AM77" s="40"/>
      <c r="AN77" s="20"/>
      <c r="AO77" s="19"/>
      <c r="AP77" s="19"/>
      <c r="AQ77" s="21"/>
      <c r="AR77" s="40"/>
      <c r="AS77" s="140" t="s">
        <v>8</v>
      </c>
      <c r="AT77" s="141"/>
      <c r="AU77" s="141" t="s">
        <v>5</v>
      </c>
      <c r="AV77" s="142"/>
      <c r="AW77" s="154">
        <f t="shared" si="11"/>
        <v>3</v>
      </c>
      <c r="AX77" s="401"/>
      <c r="AY77" s="391"/>
      <c r="AZ77" s="92"/>
      <c r="BA77" s="25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</row>
    <row r="78" spans="1:68" ht="33.75" x14ac:dyDescent="0.25">
      <c r="A78" s="256" t="s">
        <v>277</v>
      </c>
      <c r="B78" s="266" t="s">
        <v>68</v>
      </c>
      <c r="C78" s="409" t="s">
        <v>326</v>
      </c>
      <c r="D78" s="259" t="s">
        <v>326</v>
      </c>
      <c r="E78" s="237"/>
      <c r="F78" s="19"/>
      <c r="G78" s="19"/>
      <c r="H78" s="21"/>
      <c r="I78" s="40"/>
      <c r="J78" s="20"/>
      <c r="K78" s="19"/>
      <c r="L78" s="19"/>
      <c r="M78" s="21"/>
      <c r="N78" s="40"/>
      <c r="O78" s="20"/>
      <c r="P78" s="19"/>
      <c r="Q78" s="19"/>
      <c r="R78" s="21"/>
      <c r="S78" s="40"/>
      <c r="T78" s="20"/>
      <c r="U78" s="19"/>
      <c r="V78" s="19"/>
      <c r="W78" s="21"/>
      <c r="X78" s="40"/>
      <c r="Y78" s="20">
        <v>14</v>
      </c>
      <c r="Z78" s="19"/>
      <c r="AA78" s="19"/>
      <c r="AB78" s="21">
        <f t="shared" si="13"/>
        <v>16</v>
      </c>
      <c r="AC78" s="40">
        <v>1</v>
      </c>
      <c r="AD78" s="20"/>
      <c r="AE78" s="19"/>
      <c r="AF78" s="19"/>
      <c r="AG78" s="21"/>
      <c r="AH78" s="40"/>
      <c r="AI78" s="20"/>
      <c r="AJ78" s="19"/>
      <c r="AK78" s="19"/>
      <c r="AL78" s="21"/>
      <c r="AM78" s="40"/>
      <c r="AN78" s="20"/>
      <c r="AO78" s="19"/>
      <c r="AP78" s="19"/>
      <c r="AQ78" s="21"/>
      <c r="AR78" s="40"/>
      <c r="AS78" s="140"/>
      <c r="AT78" s="141"/>
      <c r="AU78" s="141" t="s">
        <v>5</v>
      </c>
      <c r="AV78" s="142"/>
      <c r="AW78" s="154">
        <f t="shared" si="11"/>
        <v>1</v>
      </c>
      <c r="AX78" s="390" t="s">
        <v>6</v>
      </c>
      <c r="AY78" s="391" t="s">
        <v>6</v>
      </c>
      <c r="AZ78" s="92"/>
      <c r="BA78" s="25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</row>
    <row r="79" spans="1:68" ht="33.75" x14ac:dyDescent="0.25">
      <c r="A79" s="256" t="s">
        <v>277</v>
      </c>
      <c r="B79" s="266" t="s">
        <v>69</v>
      </c>
      <c r="C79" s="409"/>
      <c r="D79" s="311" t="s">
        <v>327</v>
      </c>
      <c r="E79" s="237"/>
      <c r="F79" s="19"/>
      <c r="G79" s="19"/>
      <c r="H79" s="21"/>
      <c r="I79" s="40"/>
      <c r="J79" s="20"/>
      <c r="K79" s="19"/>
      <c r="L79" s="19"/>
      <c r="M79" s="21"/>
      <c r="N79" s="40"/>
      <c r="O79" s="20"/>
      <c r="P79" s="19"/>
      <c r="Q79" s="19"/>
      <c r="R79" s="21"/>
      <c r="S79" s="40"/>
      <c r="T79" s="20"/>
      <c r="U79" s="19"/>
      <c r="V79" s="19"/>
      <c r="W79" s="21"/>
      <c r="X79" s="40"/>
      <c r="Y79" s="20"/>
      <c r="Z79" s="19"/>
      <c r="AA79" s="19">
        <v>40</v>
      </c>
      <c r="AB79" s="21">
        <f t="shared" si="13"/>
        <v>50</v>
      </c>
      <c r="AC79" s="40">
        <v>3</v>
      </c>
      <c r="AD79" s="20"/>
      <c r="AE79" s="19"/>
      <c r="AF79" s="19"/>
      <c r="AG79" s="21"/>
      <c r="AH79" s="40"/>
      <c r="AI79" s="20"/>
      <c r="AJ79" s="19"/>
      <c r="AK79" s="19"/>
      <c r="AL79" s="21"/>
      <c r="AM79" s="40"/>
      <c r="AN79" s="20"/>
      <c r="AO79" s="19"/>
      <c r="AP79" s="19"/>
      <c r="AQ79" s="21"/>
      <c r="AR79" s="40"/>
      <c r="AS79" s="140"/>
      <c r="AT79" s="141"/>
      <c r="AU79" s="141" t="s">
        <v>5</v>
      </c>
      <c r="AV79" s="142"/>
      <c r="AW79" s="154">
        <f t="shared" si="11"/>
        <v>3</v>
      </c>
      <c r="AX79" s="390"/>
      <c r="AY79" s="391"/>
      <c r="AZ79" s="92"/>
      <c r="BA79" s="25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</row>
    <row r="80" spans="1:68" ht="33.75" x14ac:dyDescent="0.25">
      <c r="A80" s="256" t="s">
        <v>277</v>
      </c>
      <c r="B80" s="263" t="s">
        <v>43</v>
      </c>
      <c r="C80" s="382" t="s">
        <v>328</v>
      </c>
      <c r="D80" s="305" t="s">
        <v>328</v>
      </c>
      <c r="E80" s="237"/>
      <c r="F80" s="19"/>
      <c r="G80" s="19"/>
      <c r="H80" s="21"/>
      <c r="I80" s="40"/>
      <c r="J80" s="20"/>
      <c r="K80" s="19"/>
      <c r="L80" s="19"/>
      <c r="M80" s="21"/>
      <c r="N80" s="40"/>
      <c r="O80" s="20"/>
      <c r="P80" s="19"/>
      <c r="Q80" s="19"/>
      <c r="R80" s="21"/>
      <c r="S80" s="40"/>
      <c r="T80" s="20"/>
      <c r="U80" s="19"/>
      <c r="V80" s="19"/>
      <c r="W80" s="21"/>
      <c r="X80" s="40"/>
      <c r="Y80" s="20">
        <v>14</v>
      </c>
      <c r="Z80" s="19"/>
      <c r="AA80" s="19"/>
      <c r="AB80" s="21">
        <f t="shared" si="13"/>
        <v>16</v>
      </c>
      <c r="AC80" s="40">
        <v>1</v>
      </c>
      <c r="AD80" s="20"/>
      <c r="AE80" s="19"/>
      <c r="AF80" s="19"/>
      <c r="AG80" s="21"/>
      <c r="AH80" s="40"/>
      <c r="AI80" s="20"/>
      <c r="AJ80" s="19"/>
      <c r="AK80" s="19"/>
      <c r="AL80" s="21"/>
      <c r="AM80" s="40"/>
      <c r="AN80" s="20"/>
      <c r="AO80" s="19"/>
      <c r="AP80" s="19"/>
      <c r="AQ80" s="21"/>
      <c r="AR80" s="40"/>
      <c r="AS80" s="140"/>
      <c r="AT80" s="141"/>
      <c r="AU80" s="141" t="s">
        <v>5</v>
      </c>
      <c r="AV80" s="142"/>
      <c r="AW80" s="154">
        <f>SUM(AR80,AM80,AH80,AC80,X80)</f>
        <v>1</v>
      </c>
      <c r="AX80" s="390" t="s">
        <v>6</v>
      </c>
      <c r="AY80" s="391" t="s">
        <v>6</v>
      </c>
      <c r="AZ80" s="73"/>
      <c r="BA80" s="25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1:68" ht="33.75" x14ac:dyDescent="0.25">
      <c r="A81" s="256" t="s">
        <v>277</v>
      </c>
      <c r="B81" s="263" t="s">
        <v>44</v>
      </c>
      <c r="C81" s="383"/>
      <c r="D81" s="305" t="s">
        <v>329</v>
      </c>
      <c r="E81" s="237"/>
      <c r="F81" s="19"/>
      <c r="G81" s="19"/>
      <c r="H81" s="21"/>
      <c r="I81" s="40"/>
      <c r="J81" s="20"/>
      <c r="K81" s="19"/>
      <c r="L81" s="19"/>
      <c r="M81" s="21"/>
      <c r="N81" s="40"/>
      <c r="O81" s="20"/>
      <c r="P81" s="19"/>
      <c r="Q81" s="19"/>
      <c r="R81" s="21"/>
      <c r="S81" s="40"/>
      <c r="T81" s="20"/>
      <c r="U81" s="19"/>
      <c r="V81" s="19"/>
      <c r="W81" s="21"/>
      <c r="X81" s="40"/>
      <c r="Y81" s="20"/>
      <c r="Z81" s="19"/>
      <c r="AA81" s="19">
        <v>14</v>
      </c>
      <c r="AB81" s="21">
        <f t="shared" si="13"/>
        <v>16</v>
      </c>
      <c r="AC81" s="40">
        <v>1</v>
      </c>
      <c r="AD81" s="20"/>
      <c r="AE81" s="19"/>
      <c r="AF81" s="19"/>
      <c r="AG81" s="21"/>
      <c r="AH81" s="40"/>
      <c r="AI81" s="20"/>
      <c r="AJ81" s="19"/>
      <c r="AK81" s="19"/>
      <c r="AL81" s="21"/>
      <c r="AM81" s="40"/>
      <c r="AN81" s="20"/>
      <c r="AO81" s="19"/>
      <c r="AP81" s="19"/>
      <c r="AQ81" s="21"/>
      <c r="AR81" s="40"/>
      <c r="AS81" s="140"/>
      <c r="AT81" s="141"/>
      <c r="AU81" s="141" t="s">
        <v>5</v>
      </c>
      <c r="AV81" s="142"/>
      <c r="AW81" s="154">
        <f>SUM(AR81,AM81,AH81,AC81,X81)</f>
        <v>1</v>
      </c>
      <c r="AX81" s="390"/>
      <c r="AY81" s="391"/>
      <c r="AZ81" s="73"/>
      <c r="BA81" s="25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1:68" ht="33.75" x14ac:dyDescent="0.25">
      <c r="A82" s="256" t="s">
        <v>277</v>
      </c>
      <c r="B82" s="263" t="s">
        <v>45</v>
      </c>
      <c r="C82" s="382" t="s">
        <v>330</v>
      </c>
      <c r="D82" s="305" t="s">
        <v>330</v>
      </c>
      <c r="E82" s="237"/>
      <c r="F82" s="19"/>
      <c r="G82" s="19"/>
      <c r="H82" s="21"/>
      <c r="I82" s="40"/>
      <c r="J82" s="20"/>
      <c r="K82" s="19"/>
      <c r="L82" s="19"/>
      <c r="M82" s="21"/>
      <c r="N82" s="40"/>
      <c r="O82" s="20"/>
      <c r="P82" s="19"/>
      <c r="Q82" s="19"/>
      <c r="R82" s="21"/>
      <c r="S82" s="40"/>
      <c r="T82" s="20"/>
      <c r="U82" s="19"/>
      <c r="V82" s="19"/>
      <c r="W82" s="21"/>
      <c r="X82" s="40"/>
      <c r="Y82" s="20">
        <v>14</v>
      </c>
      <c r="Z82" s="19"/>
      <c r="AA82" s="19"/>
      <c r="AB82" s="21">
        <f t="shared" si="13"/>
        <v>16</v>
      </c>
      <c r="AC82" s="40">
        <v>1</v>
      </c>
      <c r="AD82" s="20"/>
      <c r="AE82" s="19"/>
      <c r="AF82" s="19"/>
      <c r="AG82" s="21"/>
      <c r="AH82" s="40"/>
      <c r="AI82" s="20"/>
      <c r="AJ82" s="19"/>
      <c r="AK82" s="19"/>
      <c r="AL82" s="21"/>
      <c r="AM82" s="40"/>
      <c r="AN82" s="20"/>
      <c r="AO82" s="19"/>
      <c r="AP82" s="19"/>
      <c r="AQ82" s="21"/>
      <c r="AR82" s="40"/>
      <c r="AS82" s="140"/>
      <c r="AT82" s="141" t="s">
        <v>5</v>
      </c>
      <c r="AU82" s="141"/>
      <c r="AV82" s="142"/>
      <c r="AW82" s="154">
        <f>SUM(AR82,AM82,AH82,AC82,X82)</f>
        <v>1</v>
      </c>
      <c r="AX82" s="401" t="s">
        <v>420</v>
      </c>
      <c r="AY82" s="391" t="s">
        <v>6</v>
      </c>
      <c r="AZ82" s="73"/>
      <c r="BA82" s="25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1:68" ht="34.5" thickBot="1" x14ac:dyDescent="0.3">
      <c r="A83" s="257" t="s">
        <v>277</v>
      </c>
      <c r="B83" s="263" t="s">
        <v>46</v>
      </c>
      <c r="C83" s="406"/>
      <c r="D83" s="305" t="s">
        <v>331</v>
      </c>
      <c r="E83" s="238"/>
      <c r="F83" s="109"/>
      <c r="G83" s="109"/>
      <c r="H83" s="111"/>
      <c r="I83" s="110"/>
      <c r="J83" s="108"/>
      <c r="K83" s="109"/>
      <c r="L83" s="109"/>
      <c r="M83" s="111"/>
      <c r="N83" s="110"/>
      <c r="O83" s="108"/>
      <c r="P83" s="109"/>
      <c r="Q83" s="109"/>
      <c r="R83" s="111"/>
      <c r="S83" s="110"/>
      <c r="T83" s="108"/>
      <c r="U83" s="109"/>
      <c r="V83" s="109"/>
      <c r="W83" s="111"/>
      <c r="X83" s="110"/>
      <c r="Y83" s="108"/>
      <c r="Z83" s="109"/>
      <c r="AA83" s="109">
        <v>20</v>
      </c>
      <c r="AB83" s="111">
        <f t="shared" si="13"/>
        <v>40</v>
      </c>
      <c r="AC83" s="110">
        <v>2</v>
      </c>
      <c r="AD83" s="108"/>
      <c r="AE83" s="109"/>
      <c r="AF83" s="109"/>
      <c r="AG83" s="111"/>
      <c r="AH83" s="110"/>
      <c r="AI83" s="108"/>
      <c r="AJ83" s="109"/>
      <c r="AK83" s="109"/>
      <c r="AL83" s="111"/>
      <c r="AM83" s="110"/>
      <c r="AN83" s="108"/>
      <c r="AO83" s="109"/>
      <c r="AP83" s="109"/>
      <c r="AQ83" s="111"/>
      <c r="AR83" s="110"/>
      <c r="AS83" s="145"/>
      <c r="AT83" s="146"/>
      <c r="AU83" s="146" t="s">
        <v>5</v>
      </c>
      <c r="AV83" s="147"/>
      <c r="AW83" s="155">
        <f>SUM(AR83,AM83,AH83,AC83,X83)</f>
        <v>2</v>
      </c>
      <c r="AX83" s="407"/>
      <c r="AY83" s="408"/>
      <c r="AZ83" s="73"/>
      <c r="BA83" s="25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1:68" ht="22.5" x14ac:dyDescent="0.25">
      <c r="A84" s="255" t="s">
        <v>249</v>
      </c>
      <c r="B84" s="270" t="s">
        <v>118</v>
      </c>
      <c r="C84" s="310" t="s">
        <v>332</v>
      </c>
      <c r="D84" s="310" t="s">
        <v>332</v>
      </c>
      <c r="E84" s="239"/>
      <c r="F84" s="39"/>
      <c r="G84" s="39"/>
      <c r="H84" s="183"/>
      <c r="I84" s="50"/>
      <c r="J84" s="38"/>
      <c r="K84" s="39"/>
      <c r="L84" s="39"/>
      <c r="M84" s="183"/>
      <c r="N84" s="50"/>
      <c r="O84" s="38"/>
      <c r="P84" s="39"/>
      <c r="Q84" s="39"/>
      <c r="R84" s="183"/>
      <c r="S84" s="50"/>
      <c r="T84" s="38"/>
      <c r="U84" s="39"/>
      <c r="V84" s="39"/>
      <c r="W84" s="183"/>
      <c r="X84" s="50"/>
      <c r="Y84" s="38"/>
      <c r="Z84" s="39"/>
      <c r="AA84" s="39"/>
      <c r="AB84" s="183"/>
      <c r="AC84" s="50"/>
      <c r="AD84" s="38">
        <v>14</v>
      </c>
      <c r="AE84" s="39"/>
      <c r="AF84" s="39"/>
      <c r="AG84" s="183">
        <f>AH84*30-SUM(AD84:AF84)</f>
        <v>46</v>
      </c>
      <c r="AH84" s="50">
        <v>2</v>
      </c>
      <c r="AI84" s="38"/>
      <c r="AJ84" s="39"/>
      <c r="AK84" s="39"/>
      <c r="AL84" s="183"/>
      <c r="AM84" s="50"/>
      <c r="AN84" s="38"/>
      <c r="AO84" s="39"/>
      <c r="AP84" s="39"/>
      <c r="AQ84" s="183"/>
      <c r="AR84" s="50"/>
      <c r="AS84" s="58"/>
      <c r="AT84" s="7" t="s">
        <v>10</v>
      </c>
      <c r="AU84" s="7"/>
      <c r="AV84" s="59"/>
      <c r="AW84" s="182">
        <f>SUM(AR84,AM84,AH84,AC84,X84)</f>
        <v>2</v>
      </c>
      <c r="AX84" s="47" t="s">
        <v>6</v>
      </c>
      <c r="AY84" s="209" t="s">
        <v>6</v>
      </c>
      <c r="AZ84" s="28"/>
      <c r="BA84" s="25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</row>
    <row r="85" spans="1:68" ht="22.5" x14ac:dyDescent="0.25">
      <c r="A85" s="256" t="s">
        <v>277</v>
      </c>
      <c r="B85" s="269" t="s">
        <v>70</v>
      </c>
      <c r="C85" s="405" t="s">
        <v>333</v>
      </c>
      <c r="D85" s="307" t="s">
        <v>333</v>
      </c>
      <c r="E85" s="237"/>
      <c r="F85" s="19"/>
      <c r="G85" s="19"/>
      <c r="H85" s="21"/>
      <c r="I85" s="40"/>
      <c r="J85" s="20"/>
      <c r="K85" s="19"/>
      <c r="L85" s="19"/>
      <c r="M85" s="21"/>
      <c r="N85" s="40"/>
      <c r="O85" s="20"/>
      <c r="P85" s="19"/>
      <c r="Q85" s="19"/>
      <c r="R85" s="21"/>
      <c r="S85" s="40"/>
      <c r="T85" s="20"/>
      <c r="U85" s="19"/>
      <c r="V85" s="19"/>
      <c r="W85" s="21"/>
      <c r="X85" s="40"/>
      <c r="Y85" s="20"/>
      <c r="Z85" s="19"/>
      <c r="AA85" s="19"/>
      <c r="AB85" s="21"/>
      <c r="AC85" s="40"/>
      <c r="AD85" s="20">
        <v>14</v>
      </c>
      <c r="AE85" s="19"/>
      <c r="AF85" s="19"/>
      <c r="AG85" s="21">
        <f t="shared" ref="AG85:AG94" si="14">AH85*30-SUM(AD85:AF85)</f>
        <v>46</v>
      </c>
      <c r="AH85" s="40">
        <v>2</v>
      </c>
      <c r="AI85" s="20"/>
      <c r="AJ85" s="19"/>
      <c r="AK85" s="19"/>
      <c r="AL85" s="21"/>
      <c r="AM85" s="40"/>
      <c r="AN85" s="20"/>
      <c r="AO85" s="19"/>
      <c r="AP85" s="19"/>
      <c r="AQ85" s="21"/>
      <c r="AR85" s="40"/>
      <c r="AS85" s="140"/>
      <c r="AT85" s="141"/>
      <c r="AU85" s="141" t="s">
        <v>10</v>
      </c>
      <c r="AV85" s="142"/>
      <c r="AW85" s="154">
        <f t="shared" si="11"/>
        <v>2</v>
      </c>
      <c r="AX85" s="390" t="s">
        <v>6</v>
      </c>
      <c r="AY85" s="391" t="s">
        <v>6</v>
      </c>
      <c r="AZ85" s="73"/>
      <c r="BA85" s="25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</row>
    <row r="86" spans="1:68" ht="22.5" x14ac:dyDescent="0.25">
      <c r="A86" s="256" t="s">
        <v>277</v>
      </c>
      <c r="B86" s="269" t="s">
        <v>71</v>
      </c>
      <c r="C86" s="405"/>
      <c r="D86" s="307" t="s">
        <v>334</v>
      </c>
      <c r="E86" s="237"/>
      <c r="F86" s="19"/>
      <c r="G86" s="19"/>
      <c r="H86" s="21"/>
      <c r="I86" s="40"/>
      <c r="J86" s="20"/>
      <c r="K86" s="19"/>
      <c r="L86" s="19"/>
      <c r="M86" s="21"/>
      <c r="N86" s="40"/>
      <c r="O86" s="20"/>
      <c r="P86" s="19"/>
      <c r="Q86" s="19"/>
      <c r="R86" s="21"/>
      <c r="S86" s="40"/>
      <c r="T86" s="20"/>
      <c r="U86" s="19"/>
      <c r="V86" s="19"/>
      <c r="W86" s="21"/>
      <c r="X86" s="40"/>
      <c r="Y86" s="20"/>
      <c r="Z86" s="19"/>
      <c r="AA86" s="19"/>
      <c r="AB86" s="21"/>
      <c r="AC86" s="40"/>
      <c r="AD86" s="20"/>
      <c r="AE86" s="19">
        <v>14</v>
      </c>
      <c r="AF86" s="19"/>
      <c r="AG86" s="21">
        <f t="shared" si="14"/>
        <v>76</v>
      </c>
      <c r="AH86" s="40">
        <v>3</v>
      </c>
      <c r="AI86" s="20"/>
      <c r="AJ86" s="19"/>
      <c r="AK86" s="19"/>
      <c r="AL86" s="21"/>
      <c r="AM86" s="40"/>
      <c r="AN86" s="20"/>
      <c r="AO86" s="19"/>
      <c r="AP86" s="19"/>
      <c r="AQ86" s="21"/>
      <c r="AR86" s="40"/>
      <c r="AS86" s="140"/>
      <c r="AT86" s="141"/>
      <c r="AU86" s="141" t="s">
        <v>10</v>
      </c>
      <c r="AV86" s="142"/>
      <c r="AW86" s="154">
        <f t="shared" si="11"/>
        <v>3</v>
      </c>
      <c r="AX86" s="390"/>
      <c r="AY86" s="391"/>
      <c r="AZ86" s="73"/>
      <c r="BA86" s="25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</row>
    <row r="87" spans="1:68" ht="56.25" x14ac:dyDescent="0.25">
      <c r="A87" s="256" t="s">
        <v>277</v>
      </c>
      <c r="B87" s="266" t="s">
        <v>72</v>
      </c>
      <c r="C87" s="409" t="s">
        <v>335</v>
      </c>
      <c r="D87" s="311" t="s">
        <v>336</v>
      </c>
      <c r="E87" s="237"/>
      <c r="F87" s="19"/>
      <c r="G87" s="19"/>
      <c r="H87" s="21"/>
      <c r="I87" s="40"/>
      <c r="J87" s="20"/>
      <c r="K87" s="19"/>
      <c r="L87" s="19"/>
      <c r="M87" s="21"/>
      <c r="N87" s="40"/>
      <c r="O87" s="20"/>
      <c r="P87" s="19"/>
      <c r="Q87" s="19"/>
      <c r="R87" s="21"/>
      <c r="S87" s="40"/>
      <c r="T87" s="20"/>
      <c r="U87" s="19"/>
      <c r="V87" s="19"/>
      <c r="W87" s="21"/>
      <c r="X87" s="40"/>
      <c r="Y87" s="20"/>
      <c r="Z87" s="19"/>
      <c r="AA87" s="19"/>
      <c r="AB87" s="21"/>
      <c r="AC87" s="40"/>
      <c r="AD87" s="20">
        <v>28</v>
      </c>
      <c r="AE87" s="19"/>
      <c r="AF87" s="19"/>
      <c r="AG87" s="21">
        <f t="shared" si="14"/>
        <v>32</v>
      </c>
      <c r="AH87" s="40">
        <v>2</v>
      </c>
      <c r="AI87" s="20"/>
      <c r="AJ87" s="19"/>
      <c r="AK87" s="19"/>
      <c r="AL87" s="21"/>
      <c r="AM87" s="40"/>
      <c r="AN87" s="20"/>
      <c r="AO87" s="19"/>
      <c r="AP87" s="19"/>
      <c r="AQ87" s="21"/>
      <c r="AR87" s="40"/>
      <c r="AS87" s="140" t="s">
        <v>8</v>
      </c>
      <c r="AT87" s="141"/>
      <c r="AU87" s="141" t="s">
        <v>10</v>
      </c>
      <c r="AV87" s="142"/>
      <c r="AW87" s="154">
        <f t="shared" si="11"/>
        <v>2</v>
      </c>
      <c r="AX87" s="401" t="s">
        <v>421</v>
      </c>
      <c r="AY87" s="391" t="s">
        <v>6</v>
      </c>
      <c r="AZ87" s="92"/>
      <c r="BA87" s="25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</row>
    <row r="88" spans="1:68" ht="56.25" x14ac:dyDescent="0.25">
      <c r="A88" s="256" t="s">
        <v>277</v>
      </c>
      <c r="B88" s="266" t="s">
        <v>73</v>
      </c>
      <c r="C88" s="414"/>
      <c r="D88" s="311" t="s">
        <v>337</v>
      </c>
      <c r="E88" s="237"/>
      <c r="F88" s="19"/>
      <c r="G88" s="19"/>
      <c r="H88" s="21"/>
      <c r="I88" s="40"/>
      <c r="J88" s="20"/>
      <c r="K88" s="19"/>
      <c r="L88" s="19"/>
      <c r="M88" s="21"/>
      <c r="N88" s="40"/>
      <c r="O88" s="20"/>
      <c r="P88" s="19"/>
      <c r="Q88" s="19"/>
      <c r="R88" s="21"/>
      <c r="S88" s="40"/>
      <c r="T88" s="20"/>
      <c r="U88" s="19"/>
      <c r="V88" s="19"/>
      <c r="W88" s="21"/>
      <c r="X88" s="40"/>
      <c r="Y88" s="20"/>
      <c r="Z88" s="19"/>
      <c r="AA88" s="19"/>
      <c r="AB88" s="21"/>
      <c r="AC88" s="40"/>
      <c r="AD88" s="20"/>
      <c r="AE88" s="19"/>
      <c r="AF88" s="19">
        <v>60</v>
      </c>
      <c r="AG88" s="21">
        <f t="shared" si="14"/>
        <v>60</v>
      </c>
      <c r="AH88" s="40">
        <v>4</v>
      </c>
      <c r="AI88" s="20"/>
      <c r="AJ88" s="19"/>
      <c r="AK88" s="19"/>
      <c r="AL88" s="21"/>
      <c r="AM88" s="40"/>
      <c r="AN88" s="20"/>
      <c r="AO88" s="19"/>
      <c r="AP88" s="19"/>
      <c r="AQ88" s="21"/>
      <c r="AR88" s="40"/>
      <c r="AS88" s="140" t="s">
        <v>8</v>
      </c>
      <c r="AT88" s="141"/>
      <c r="AU88" s="141" t="s">
        <v>10</v>
      </c>
      <c r="AV88" s="142"/>
      <c r="AW88" s="154">
        <f t="shared" si="11"/>
        <v>4</v>
      </c>
      <c r="AX88" s="401"/>
      <c r="AY88" s="391"/>
      <c r="AZ88" s="92"/>
      <c r="BA88" s="25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</row>
    <row r="89" spans="1:68" ht="45" x14ac:dyDescent="0.25">
      <c r="A89" s="256" t="s">
        <v>277</v>
      </c>
      <c r="B89" s="269" t="s">
        <v>74</v>
      </c>
      <c r="C89" s="414"/>
      <c r="D89" s="311" t="s">
        <v>338</v>
      </c>
      <c r="E89" s="237"/>
      <c r="F89" s="19"/>
      <c r="G89" s="19"/>
      <c r="H89" s="21"/>
      <c r="I89" s="40"/>
      <c r="J89" s="20"/>
      <c r="K89" s="19"/>
      <c r="L89" s="19"/>
      <c r="M89" s="21"/>
      <c r="N89" s="40"/>
      <c r="O89" s="20"/>
      <c r="P89" s="19"/>
      <c r="Q89" s="19"/>
      <c r="R89" s="21"/>
      <c r="S89" s="40"/>
      <c r="T89" s="20"/>
      <c r="U89" s="19"/>
      <c r="V89" s="19"/>
      <c r="W89" s="21"/>
      <c r="X89" s="40"/>
      <c r="Y89" s="20"/>
      <c r="Z89" s="19"/>
      <c r="AA89" s="19"/>
      <c r="AB89" s="21"/>
      <c r="AC89" s="40"/>
      <c r="AD89" s="20">
        <v>14</v>
      </c>
      <c r="AE89" s="19"/>
      <c r="AF89" s="19"/>
      <c r="AG89" s="21">
        <f t="shared" si="14"/>
        <v>16</v>
      </c>
      <c r="AH89" s="40">
        <v>1</v>
      </c>
      <c r="AI89" s="20"/>
      <c r="AJ89" s="19"/>
      <c r="AK89" s="19"/>
      <c r="AL89" s="21"/>
      <c r="AM89" s="40"/>
      <c r="AN89" s="20"/>
      <c r="AO89" s="19"/>
      <c r="AP89" s="19"/>
      <c r="AQ89" s="21"/>
      <c r="AR89" s="40"/>
      <c r="AS89" s="140" t="s">
        <v>8</v>
      </c>
      <c r="AT89" s="141" t="s">
        <v>10</v>
      </c>
      <c r="AU89" s="141"/>
      <c r="AV89" s="142"/>
      <c r="AW89" s="154">
        <f t="shared" si="11"/>
        <v>1</v>
      </c>
      <c r="AX89" s="401"/>
      <c r="AY89" s="391"/>
      <c r="AZ89" s="92"/>
      <c r="BA89" s="25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</row>
    <row r="90" spans="1:68" ht="45" x14ac:dyDescent="0.25">
      <c r="A90" s="256" t="s">
        <v>277</v>
      </c>
      <c r="B90" s="269" t="s">
        <v>75</v>
      </c>
      <c r="C90" s="414"/>
      <c r="D90" s="311" t="s">
        <v>339</v>
      </c>
      <c r="E90" s="237"/>
      <c r="F90" s="19"/>
      <c r="G90" s="19"/>
      <c r="H90" s="21"/>
      <c r="I90" s="40"/>
      <c r="J90" s="20"/>
      <c r="K90" s="19"/>
      <c r="L90" s="19"/>
      <c r="M90" s="21"/>
      <c r="N90" s="40"/>
      <c r="O90" s="20"/>
      <c r="P90" s="19"/>
      <c r="Q90" s="19"/>
      <c r="R90" s="21"/>
      <c r="S90" s="40"/>
      <c r="T90" s="20"/>
      <c r="U90" s="19"/>
      <c r="V90" s="19"/>
      <c r="W90" s="21"/>
      <c r="X90" s="40"/>
      <c r="Y90" s="20"/>
      <c r="Z90" s="19"/>
      <c r="AA90" s="19"/>
      <c r="AB90" s="21"/>
      <c r="AC90" s="40"/>
      <c r="AD90" s="20"/>
      <c r="AE90" s="19"/>
      <c r="AF90" s="19">
        <v>60</v>
      </c>
      <c r="AG90" s="21">
        <f t="shared" si="14"/>
        <v>60</v>
      </c>
      <c r="AH90" s="40">
        <v>4</v>
      </c>
      <c r="AI90" s="20"/>
      <c r="AJ90" s="19"/>
      <c r="AK90" s="19"/>
      <c r="AL90" s="21"/>
      <c r="AM90" s="40"/>
      <c r="AN90" s="20"/>
      <c r="AO90" s="19"/>
      <c r="AP90" s="19"/>
      <c r="AQ90" s="21"/>
      <c r="AR90" s="40"/>
      <c r="AS90" s="140" t="s">
        <v>8</v>
      </c>
      <c r="AT90" s="141"/>
      <c r="AU90" s="141" t="s">
        <v>10</v>
      </c>
      <c r="AV90" s="142"/>
      <c r="AW90" s="154">
        <f t="shared" si="11"/>
        <v>4</v>
      </c>
      <c r="AX90" s="401"/>
      <c r="AY90" s="391"/>
      <c r="AZ90" s="92"/>
      <c r="BA90" s="25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</row>
    <row r="91" spans="1:68" ht="45" x14ac:dyDescent="0.25">
      <c r="A91" s="256" t="s">
        <v>277</v>
      </c>
      <c r="B91" s="269" t="s">
        <v>76</v>
      </c>
      <c r="C91" s="414"/>
      <c r="D91" s="311" t="s">
        <v>340</v>
      </c>
      <c r="E91" s="237"/>
      <c r="F91" s="19"/>
      <c r="G91" s="19"/>
      <c r="H91" s="21"/>
      <c r="I91" s="40"/>
      <c r="J91" s="20"/>
      <c r="K91" s="19"/>
      <c r="L91" s="19"/>
      <c r="M91" s="21"/>
      <c r="N91" s="40"/>
      <c r="O91" s="20"/>
      <c r="P91" s="19"/>
      <c r="Q91" s="19"/>
      <c r="R91" s="21"/>
      <c r="S91" s="40"/>
      <c r="T91" s="20"/>
      <c r="U91" s="19"/>
      <c r="V91" s="19"/>
      <c r="W91" s="21"/>
      <c r="X91" s="40"/>
      <c r="Y91" s="20"/>
      <c r="Z91" s="19"/>
      <c r="AA91" s="19"/>
      <c r="AB91" s="21"/>
      <c r="AC91" s="40"/>
      <c r="AD91" s="20">
        <v>14</v>
      </c>
      <c r="AE91" s="19"/>
      <c r="AF91" s="19"/>
      <c r="AG91" s="21">
        <f t="shared" si="14"/>
        <v>16</v>
      </c>
      <c r="AH91" s="40">
        <v>1</v>
      </c>
      <c r="AI91" s="20"/>
      <c r="AJ91" s="19"/>
      <c r="AK91" s="19"/>
      <c r="AL91" s="21"/>
      <c r="AM91" s="40"/>
      <c r="AN91" s="20"/>
      <c r="AO91" s="19"/>
      <c r="AP91" s="19"/>
      <c r="AQ91" s="21"/>
      <c r="AR91" s="40"/>
      <c r="AS91" s="140" t="s">
        <v>8</v>
      </c>
      <c r="AT91" s="141" t="s">
        <v>10</v>
      </c>
      <c r="AU91" s="141"/>
      <c r="AV91" s="142"/>
      <c r="AW91" s="154">
        <f t="shared" si="11"/>
        <v>1</v>
      </c>
      <c r="AX91" s="401"/>
      <c r="AY91" s="391"/>
      <c r="AZ91" s="92"/>
      <c r="BA91" s="25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</row>
    <row r="92" spans="1:68" ht="45" x14ac:dyDescent="0.25">
      <c r="A92" s="256" t="s">
        <v>277</v>
      </c>
      <c r="B92" s="269" t="s">
        <v>77</v>
      </c>
      <c r="C92" s="414"/>
      <c r="D92" s="311" t="s">
        <v>341</v>
      </c>
      <c r="E92" s="237"/>
      <c r="F92" s="19"/>
      <c r="G92" s="19"/>
      <c r="H92" s="21"/>
      <c r="I92" s="40"/>
      <c r="J92" s="20"/>
      <c r="K92" s="19"/>
      <c r="L92" s="19"/>
      <c r="M92" s="21"/>
      <c r="N92" s="40"/>
      <c r="O92" s="20"/>
      <c r="P92" s="19"/>
      <c r="Q92" s="19"/>
      <c r="R92" s="21"/>
      <c r="S92" s="40"/>
      <c r="T92" s="20"/>
      <c r="U92" s="19"/>
      <c r="V92" s="19"/>
      <c r="W92" s="21"/>
      <c r="X92" s="40"/>
      <c r="Y92" s="20"/>
      <c r="Z92" s="19"/>
      <c r="AA92" s="19"/>
      <c r="AB92" s="21"/>
      <c r="AC92" s="40"/>
      <c r="AD92" s="20"/>
      <c r="AE92" s="19"/>
      <c r="AF92" s="19">
        <v>30</v>
      </c>
      <c r="AG92" s="21">
        <f t="shared" si="14"/>
        <v>90</v>
      </c>
      <c r="AH92" s="40">
        <v>4</v>
      </c>
      <c r="AI92" s="20"/>
      <c r="AJ92" s="19"/>
      <c r="AK92" s="19"/>
      <c r="AL92" s="21"/>
      <c r="AM92" s="40"/>
      <c r="AN92" s="20"/>
      <c r="AO92" s="19"/>
      <c r="AP92" s="19"/>
      <c r="AQ92" s="21"/>
      <c r="AR92" s="40"/>
      <c r="AS92" s="140" t="s">
        <v>8</v>
      </c>
      <c r="AT92" s="141"/>
      <c r="AU92" s="141" t="s">
        <v>10</v>
      </c>
      <c r="AV92" s="142"/>
      <c r="AW92" s="154">
        <f t="shared" si="11"/>
        <v>4</v>
      </c>
      <c r="AX92" s="401"/>
      <c r="AY92" s="391"/>
      <c r="AZ92" s="92"/>
      <c r="BA92" s="25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</row>
    <row r="93" spans="1:68" ht="56.25" x14ac:dyDescent="0.25">
      <c r="A93" s="256" t="s">
        <v>277</v>
      </c>
      <c r="B93" s="269" t="s">
        <v>78</v>
      </c>
      <c r="C93" s="405" t="s">
        <v>342</v>
      </c>
      <c r="D93" s="307" t="s">
        <v>343</v>
      </c>
      <c r="E93" s="237"/>
      <c r="F93" s="19"/>
      <c r="G93" s="19"/>
      <c r="H93" s="21"/>
      <c r="I93" s="40"/>
      <c r="J93" s="20"/>
      <c r="K93" s="19"/>
      <c r="L93" s="19"/>
      <c r="M93" s="21"/>
      <c r="N93" s="40"/>
      <c r="O93" s="20"/>
      <c r="P93" s="19"/>
      <c r="Q93" s="19"/>
      <c r="R93" s="21"/>
      <c r="S93" s="40"/>
      <c r="T93" s="20"/>
      <c r="U93" s="19"/>
      <c r="V93" s="19"/>
      <c r="W93" s="21"/>
      <c r="X93" s="40"/>
      <c r="Y93" s="20"/>
      <c r="Z93" s="19"/>
      <c r="AA93" s="19"/>
      <c r="AB93" s="21"/>
      <c r="AC93" s="40"/>
      <c r="AD93" s="20">
        <v>14</v>
      </c>
      <c r="AE93" s="19"/>
      <c r="AF93" s="19"/>
      <c r="AG93" s="21">
        <f t="shared" si="14"/>
        <v>46</v>
      </c>
      <c r="AH93" s="40">
        <v>2</v>
      </c>
      <c r="AI93" s="20"/>
      <c r="AJ93" s="19"/>
      <c r="AK93" s="19"/>
      <c r="AL93" s="21"/>
      <c r="AM93" s="40"/>
      <c r="AN93" s="20"/>
      <c r="AO93" s="19"/>
      <c r="AP93" s="19"/>
      <c r="AQ93" s="21"/>
      <c r="AR93" s="40"/>
      <c r="AS93" s="140" t="s">
        <v>8</v>
      </c>
      <c r="AT93" s="141" t="s">
        <v>10</v>
      </c>
      <c r="AU93" s="141"/>
      <c r="AV93" s="142"/>
      <c r="AW93" s="154">
        <f t="shared" si="11"/>
        <v>2</v>
      </c>
      <c r="AX93" s="390" t="s">
        <v>6</v>
      </c>
      <c r="AY93" s="391" t="s">
        <v>6</v>
      </c>
      <c r="AZ93" s="73"/>
      <c r="BA93" s="25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</row>
    <row r="94" spans="1:68" ht="56.25" x14ac:dyDescent="0.25">
      <c r="A94" s="256" t="s">
        <v>277</v>
      </c>
      <c r="B94" s="269" t="s">
        <v>79</v>
      </c>
      <c r="C94" s="410"/>
      <c r="D94" s="307" t="s">
        <v>344</v>
      </c>
      <c r="E94" s="237"/>
      <c r="F94" s="19"/>
      <c r="G94" s="19"/>
      <c r="H94" s="21"/>
      <c r="I94" s="40"/>
      <c r="J94" s="20"/>
      <c r="K94" s="19"/>
      <c r="L94" s="19"/>
      <c r="M94" s="21"/>
      <c r="N94" s="40"/>
      <c r="O94" s="20"/>
      <c r="P94" s="19"/>
      <c r="Q94" s="19"/>
      <c r="R94" s="21"/>
      <c r="S94" s="40"/>
      <c r="T94" s="20"/>
      <c r="U94" s="19"/>
      <c r="V94" s="19"/>
      <c r="W94" s="21"/>
      <c r="X94" s="40"/>
      <c r="Y94" s="20"/>
      <c r="Z94" s="19"/>
      <c r="AA94" s="19"/>
      <c r="AB94" s="21"/>
      <c r="AC94" s="40"/>
      <c r="AD94" s="20"/>
      <c r="AE94" s="19"/>
      <c r="AF94" s="19">
        <v>30</v>
      </c>
      <c r="AG94" s="21">
        <f t="shared" si="14"/>
        <v>60</v>
      </c>
      <c r="AH94" s="40">
        <v>3</v>
      </c>
      <c r="AI94" s="20"/>
      <c r="AJ94" s="19"/>
      <c r="AK94" s="19"/>
      <c r="AL94" s="21"/>
      <c r="AM94" s="40"/>
      <c r="AN94" s="20"/>
      <c r="AO94" s="19"/>
      <c r="AP94" s="19"/>
      <c r="AQ94" s="21"/>
      <c r="AR94" s="40"/>
      <c r="AS94" s="140" t="s">
        <v>8</v>
      </c>
      <c r="AT94" s="141"/>
      <c r="AU94" s="141" t="s">
        <v>10</v>
      </c>
      <c r="AV94" s="142"/>
      <c r="AW94" s="154">
        <f t="shared" si="11"/>
        <v>3</v>
      </c>
      <c r="AX94" s="390"/>
      <c r="AY94" s="391"/>
      <c r="AZ94" s="73"/>
      <c r="BA94" s="25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</row>
    <row r="95" spans="1:68" ht="23.25" thickBot="1" x14ac:dyDescent="0.3">
      <c r="A95" s="257" t="s">
        <v>277</v>
      </c>
      <c r="B95" s="263" t="s">
        <v>42</v>
      </c>
      <c r="C95" s="309" t="s">
        <v>345</v>
      </c>
      <c r="D95" s="309" t="s">
        <v>345</v>
      </c>
      <c r="E95" s="240"/>
      <c r="F95" s="101"/>
      <c r="G95" s="101"/>
      <c r="H95" s="103"/>
      <c r="I95" s="104"/>
      <c r="J95" s="102"/>
      <c r="K95" s="101"/>
      <c r="L95" s="101"/>
      <c r="M95" s="103"/>
      <c r="N95" s="104"/>
      <c r="O95" s="102"/>
      <c r="P95" s="101"/>
      <c r="Q95" s="101"/>
      <c r="R95" s="103"/>
      <c r="S95" s="104"/>
      <c r="T95" s="102"/>
      <c r="U95" s="101"/>
      <c r="V95" s="101"/>
      <c r="W95" s="103"/>
      <c r="X95" s="104"/>
      <c r="Y95" s="102"/>
      <c r="Z95" s="101"/>
      <c r="AA95" s="101"/>
      <c r="AB95" s="103"/>
      <c r="AC95" s="104"/>
      <c r="AD95" s="102"/>
      <c r="AE95" s="101">
        <v>28</v>
      </c>
      <c r="AF95" s="101"/>
      <c r="AG95" s="103">
        <f>AH95*30-SUM(AD95:AF95)</f>
        <v>32</v>
      </c>
      <c r="AH95" s="104">
        <v>2</v>
      </c>
      <c r="AI95" s="102"/>
      <c r="AJ95" s="101"/>
      <c r="AK95" s="101"/>
      <c r="AL95" s="103"/>
      <c r="AM95" s="104"/>
      <c r="AN95" s="102"/>
      <c r="AO95" s="101"/>
      <c r="AP95" s="101"/>
      <c r="AQ95" s="103"/>
      <c r="AR95" s="104"/>
      <c r="AS95" s="156"/>
      <c r="AT95" s="157" t="s">
        <v>10</v>
      </c>
      <c r="AU95" s="157"/>
      <c r="AV95" s="158"/>
      <c r="AW95" s="107">
        <f>SUM(AR95,AM95,AH95,AC95,X95)</f>
        <v>2</v>
      </c>
      <c r="AX95" s="149" t="s">
        <v>422</v>
      </c>
      <c r="AY95" s="216" t="s">
        <v>2</v>
      </c>
      <c r="AZ95" s="43"/>
      <c r="BA95" s="25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1:68" ht="78.75" x14ac:dyDescent="0.25">
      <c r="A96" s="255" t="s">
        <v>277</v>
      </c>
      <c r="B96" s="265" t="s">
        <v>80</v>
      </c>
      <c r="C96" s="411" t="s">
        <v>346</v>
      </c>
      <c r="D96" s="310" t="s">
        <v>347</v>
      </c>
      <c r="E96" s="239"/>
      <c r="F96" s="39"/>
      <c r="G96" s="39"/>
      <c r="H96" s="183"/>
      <c r="I96" s="50"/>
      <c r="J96" s="38"/>
      <c r="K96" s="39"/>
      <c r="L96" s="39"/>
      <c r="M96" s="183"/>
      <c r="N96" s="50"/>
      <c r="O96" s="38"/>
      <c r="P96" s="39"/>
      <c r="Q96" s="39"/>
      <c r="R96" s="183"/>
      <c r="S96" s="50"/>
      <c r="T96" s="38"/>
      <c r="U96" s="39"/>
      <c r="V96" s="39"/>
      <c r="W96" s="183"/>
      <c r="X96" s="50"/>
      <c r="Y96" s="38"/>
      <c r="Z96" s="39"/>
      <c r="AA96" s="39"/>
      <c r="AB96" s="183"/>
      <c r="AC96" s="50"/>
      <c r="AD96" s="38"/>
      <c r="AE96" s="39"/>
      <c r="AF96" s="39"/>
      <c r="AG96" s="183"/>
      <c r="AH96" s="50"/>
      <c r="AI96" s="38">
        <v>28</v>
      </c>
      <c r="AJ96" s="39"/>
      <c r="AK96" s="39"/>
      <c r="AL96" s="183">
        <f t="shared" ref="AL96:AL106" si="15">AM96*30-SUM(AI96:AK96)</f>
        <v>2</v>
      </c>
      <c r="AM96" s="50">
        <v>1</v>
      </c>
      <c r="AN96" s="38"/>
      <c r="AO96" s="39"/>
      <c r="AP96" s="39"/>
      <c r="AQ96" s="183"/>
      <c r="AR96" s="50"/>
      <c r="AS96" s="58" t="s">
        <v>8</v>
      </c>
      <c r="AT96" s="7"/>
      <c r="AU96" s="7" t="s">
        <v>8</v>
      </c>
      <c r="AV96" s="59"/>
      <c r="AW96" s="184">
        <f t="shared" si="11"/>
        <v>1</v>
      </c>
      <c r="AX96" s="412" t="s">
        <v>423</v>
      </c>
      <c r="AY96" s="413"/>
      <c r="AZ96" s="73"/>
      <c r="BA96" s="25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</row>
    <row r="97" spans="1:100" ht="90" x14ac:dyDescent="0.25">
      <c r="A97" s="256" t="s">
        <v>277</v>
      </c>
      <c r="B97" s="266" t="s">
        <v>81</v>
      </c>
      <c r="C97" s="409"/>
      <c r="D97" s="316" t="s">
        <v>348</v>
      </c>
      <c r="E97" s="241"/>
      <c r="F97" s="4"/>
      <c r="G97" s="4"/>
      <c r="H97" s="6"/>
      <c r="I97" s="49"/>
      <c r="J97" s="5"/>
      <c r="K97" s="4"/>
      <c r="L97" s="4"/>
      <c r="M97" s="6"/>
      <c r="N97" s="49"/>
      <c r="O97" s="5"/>
      <c r="P97" s="4"/>
      <c r="Q97" s="4"/>
      <c r="R97" s="6"/>
      <c r="S97" s="49"/>
      <c r="T97" s="5"/>
      <c r="U97" s="4"/>
      <c r="V97" s="4"/>
      <c r="W97" s="6"/>
      <c r="X97" s="49"/>
      <c r="Y97" s="5"/>
      <c r="Z97" s="4"/>
      <c r="AA97" s="4"/>
      <c r="AB97" s="6"/>
      <c r="AC97" s="49"/>
      <c r="AD97" s="5"/>
      <c r="AE97" s="4"/>
      <c r="AF97" s="4"/>
      <c r="AG97" s="6"/>
      <c r="AH97" s="49"/>
      <c r="AI97" s="5"/>
      <c r="AJ97" s="4"/>
      <c r="AK97" s="4">
        <v>60</v>
      </c>
      <c r="AL97" s="6">
        <f t="shared" si="15"/>
        <v>30</v>
      </c>
      <c r="AM97" s="49">
        <v>3</v>
      </c>
      <c r="AN97" s="5"/>
      <c r="AO97" s="4"/>
      <c r="AP97" s="4"/>
      <c r="AQ97" s="6"/>
      <c r="AR97" s="49"/>
      <c r="AS97" s="68" t="s">
        <v>8</v>
      </c>
      <c r="AT97" s="143"/>
      <c r="AU97" s="143" t="s">
        <v>8</v>
      </c>
      <c r="AV97" s="144"/>
      <c r="AW97" s="33">
        <f t="shared" si="11"/>
        <v>3</v>
      </c>
      <c r="AX97" s="401"/>
      <c r="AY97" s="391"/>
      <c r="AZ97" s="73"/>
      <c r="BA97" s="25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</row>
    <row r="98" spans="1:100" ht="78.75" x14ac:dyDescent="0.25">
      <c r="A98" s="256" t="s">
        <v>277</v>
      </c>
      <c r="B98" s="269" t="s">
        <v>82</v>
      </c>
      <c r="C98" s="409"/>
      <c r="D98" s="316" t="s">
        <v>349</v>
      </c>
      <c r="E98" s="241"/>
      <c r="F98" s="4"/>
      <c r="G98" s="4"/>
      <c r="H98" s="6"/>
      <c r="I98" s="49"/>
      <c r="J98" s="5"/>
      <c r="K98" s="4"/>
      <c r="L98" s="4"/>
      <c r="M98" s="6"/>
      <c r="N98" s="49"/>
      <c r="O98" s="5"/>
      <c r="P98" s="4"/>
      <c r="Q98" s="4"/>
      <c r="R98" s="6"/>
      <c r="S98" s="49"/>
      <c r="T98" s="5"/>
      <c r="U98" s="4"/>
      <c r="V98" s="4"/>
      <c r="W98" s="6"/>
      <c r="X98" s="49"/>
      <c r="Y98" s="5"/>
      <c r="Z98" s="4"/>
      <c r="AA98" s="4"/>
      <c r="AB98" s="6"/>
      <c r="AC98" s="49"/>
      <c r="AD98" s="5"/>
      <c r="AE98" s="4"/>
      <c r="AF98" s="4"/>
      <c r="AG98" s="6"/>
      <c r="AH98" s="49"/>
      <c r="AI98" s="5">
        <v>14</v>
      </c>
      <c r="AJ98" s="4"/>
      <c r="AK98" s="4"/>
      <c r="AL98" s="6">
        <f t="shared" si="15"/>
        <v>16</v>
      </c>
      <c r="AM98" s="49">
        <v>1</v>
      </c>
      <c r="AN98" s="5"/>
      <c r="AO98" s="4"/>
      <c r="AP98" s="4"/>
      <c r="AQ98" s="6"/>
      <c r="AR98" s="49"/>
      <c r="AS98" s="68" t="s">
        <v>8</v>
      </c>
      <c r="AT98" s="143" t="s">
        <v>8</v>
      </c>
      <c r="AU98" s="143"/>
      <c r="AV98" s="144"/>
      <c r="AW98" s="33">
        <f>SUM(AR98,AM98,AH98,AC98,X98)</f>
        <v>1</v>
      </c>
      <c r="AX98" s="401"/>
      <c r="AY98" s="391"/>
      <c r="AZ98" s="73"/>
      <c r="BA98" s="25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</row>
    <row r="99" spans="1:100" ht="90" x14ac:dyDescent="0.25">
      <c r="A99" s="256" t="s">
        <v>277</v>
      </c>
      <c r="B99" s="269" t="s">
        <v>83</v>
      </c>
      <c r="C99" s="409"/>
      <c r="D99" s="316" t="s">
        <v>350</v>
      </c>
      <c r="E99" s="241"/>
      <c r="F99" s="4"/>
      <c r="G99" s="4"/>
      <c r="H99" s="6"/>
      <c r="I99" s="49"/>
      <c r="J99" s="5"/>
      <c r="K99" s="4"/>
      <c r="L99" s="4"/>
      <c r="M99" s="6"/>
      <c r="N99" s="49"/>
      <c r="O99" s="5"/>
      <c r="P99" s="4"/>
      <c r="Q99" s="4"/>
      <c r="R99" s="6"/>
      <c r="S99" s="49"/>
      <c r="T99" s="5"/>
      <c r="U99" s="4"/>
      <c r="V99" s="4"/>
      <c r="W99" s="6"/>
      <c r="X99" s="49"/>
      <c r="Y99" s="5"/>
      <c r="Z99" s="4"/>
      <c r="AA99" s="4"/>
      <c r="AB99" s="6"/>
      <c r="AC99" s="49"/>
      <c r="AD99" s="5"/>
      <c r="AE99" s="4"/>
      <c r="AF99" s="4"/>
      <c r="AG99" s="6"/>
      <c r="AH99" s="49"/>
      <c r="AI99" s="5"/>
      <c r="AJ99" s="4"/>
      <c r="AK99" s="4">
        <v>30</v>
      </c>
      <c r="AL99" s="6">
        <f t="shared" si="15"/>
        <v>60</v>
      </c>
      <c r="AM99" s="49">
        <v>3</v>
      </c>
      <c r="AN99" s="5"/>
      <c r="AO99" s="4"/>
      <c r="AP99" s="4"/>
      <c r="AQ99" s="6"/>
      <c r="AR99" s="49"/>
      <c r="AS99" s="68" t="s">
        <v>8</v>
      </c>
      <c r="AT99" s="143"/>
      <c r="AU99" s="143" t="s">
        <v>8</v>
      </c>
      <c r="AV99" s="144"/>
      <c r="AW99" s="33">
        <f>SUM(AR99,AM99,AH99,AC99,X99)</f>
        <v>3</v>
      </c>
      <c r="AX99" s="401"/>
      <c r="AY99" s="391"/>
      <c r="AZ99" s="73"/>
      <c r="BA99" s="25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</row>
    <row r="100" spans="1:100" ht="78.75" x14ac:dyDescent="0.25">
      <c r="A100" s="256" t="s">
        <v>277</v>
      </c>
      <c r="B100" s="269" t="s">
        <v>84</v>
      </c>
      <c r="C100" s="409"/>
      <c r="D100" s="316" t="s">
        <v>351</v>
      </c>
      <c r="E100" s="241"/>
      <c r="F100" s="4"/>
      <c r="G100" s="4"/>
      <c r="H100" s="6"/>
      <c r="I100" s="49"/>
      <c r="J100" s="5"/>
      <c r="K100" s="4"/>
      <c r="L100" s="4"/>
      <c r="M100" s="6"/>
      <c r="N100" s="49"/>
      <c r="O100" s="5"/>
      <c r="P100" s="4"/>
      <c r="Q100" s="4"/>
      <c r="R100" s="6"/>
      <c r="S100" s="49"/>
      <c r="T100" s="5"/>
      <c r="U100" s="4"/>
      <c r="V100" s="4"/>
      <c r="W100" s="6"/>
      <c r="X100" s="49"/>
      <c r="Y100" s="5"/>
      <c r="Z100" s="4"/>
      <c r="AA100" s="4"/>
      <c r="AB100" s="6"/>
      <c r="AC100" s="49"/>
      <c r="AD100" s="5"/>
      <c r="AE100" s="4"/>
      <c r="AF100" s="4"/>
      <c r="AG100" s="6"/>
      <c r="AH100" s="49"/>
      <c r="AI100" s="5">
        <v>14</v>
      </c>
      <c r="AJ100" s="4"/>
      <c r="AK100" s="4"/>
      <c r="AL100" s="6">
        <f t="shared" si="15"/>
        <v>16</v>
      </c>
      <c r="AM100" s="49">
        <v>1</v>
      </c>
      <c r="AN100" s="5"/>
      <c r="AO100" s="4"/>
      <c r="AP100" s="4"/>
      <c r="AQ100" s="6"/>
      <c r="AR100" s="49"/>
      <c r="AS100" s="68" t="s">
        <v>8</v>
      </c>
      <c r="AT100" s="143" t="s">
        <v>8</v>
      </c>
      <c r="AU100" s="143"/>
      <c r="AV100" s="144"/>
      <c r="AW100" s="33">
        <f t="shared" si="11"/>
        <v>1</v>
      </c>
      <c r="AX100" s="401"/>
      <c r="AY100" s="391"/>
      <c r="AZ100" s="73"/>
      <c r="BA100" s="25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</row>
    <row r="101" spans="1:100" ht="78.75" x14ac:dyDescent="0.25">
      <c r="A101" s="256" t="s">
        <v>277</v>
      </c>
      <c r="B101" s="269" t="s">
        <v>85</v>
      </c>
      <c r="C101" s="409"/>
      <c r="D101" s="316" t="s">
        <v>352</v>
      </c>
      <c r="E101" s="241"/>
      <c r="F101" s="4"/>
      <c r="G101" s="4"/>
      <c r="H101" s="6"/>
      <c r="I101" s="49"/>
      <c r="J101" s="5"/>
      <c r="K101" s="4"/>
      <c r="L101" s="4"/>
      <c r="M101" s="6"/>
      <c r="N101" s="49"/>
      <c r="O101" s="5"/>
      <c r="P101" s="4"/>
      <c r="Q101" s="4"/>
      <c r="R101" s="6"/>
      <c r="S101" s="49"/>
      <c r="T101" s="5"/>
      <c r="U101" s="4"/>
      <c r="V101" s="4"/>
      <c r="W101" s="6"/>
      <c r="X101" s="49"/>
      <c r="Y101" s="5"/>
      <c r="Z101" s="4"/>
      <c r="AA101" s="4"/>
      <c r="AB101" s="6"/>
      <c r="AC101" s="49"/>
      <c r="AD101" s="5"/>
      <c r="AE101" s="4"/>
      <c r="AF101" s="4"/>
      <c r="AG101" s="6"/>
      <c r="AH101" s="49"/>
      <c r="AI101" s="5"/>
      <c r="AJ101" s="4"/>
      <c r="AK101" s="4">
        <v>60</v>
      </c>
      <c r="AL101" s="6">
        <f t="shared" si="15"/>
        <v>30</v>
      </c>
      <c r="AM101" s="49">
        <v>3</v>
      </c>
      <c r="AN101" s="5"/>
      <c r="AO101" s="4"/>
      <c r="AP101" s="4"/>
      <c r="AQ101" s="6"/>
      <c r="AR101" s="49"/>
      <c r="AS101" s="68" t="s">
        <v>8</v>
      </c>
      <c r="AT101" s="143"/>
      <c r="AU101" s="143" t="s">
        <v>8</v>
      </c>
      <c r="AV101" s="144"/>
      <c r="AW101" s="33">
        <f t="shared" si="11"/>
        <v>3</v>
      </c>
      <c r="AX101" s="401"/>
      <c r="AY101" s="391"/>
      <c r="AZ101" s="73"/>
      <c r="BA101" s="25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</row>
    <row r="102" spans="1:100" ht="33.75" x14ac:dyDescent="0.25">
      <c r="A102" s="256" t="s">
        <v>277</v>
      </c>
      <c r="B102" s="269" t="s">
        <v>86</v>
      </c>
      <c r="C102" s="405" t="s">
        <v>353</v>
      </c>
      <c r="D102" s="316" t="s">
        <v>354</v>
      </c>
      <c r="E102" s="241"/>
      <c r="F102" s="4"/>
      <c r="G102" s="4"/>
      <c r="H102" s="6"/>
      <c r="I102" s="49"/>
      <c r="J102" s="5"/>
      <c r="K102" s="4"/>
      <c r="L102" s="4"/>
      <c r="M102" s="6"/>
      <c r="N102" s="49"/>
      <c r="O102" s="5"/>
      <c r="P102" s="4"/>
      <c r="Q102" s="4"/>
      <c r="R102" s="6"/>
      <c r="S102" s="49"/>
      <c r="T102" s="5"/>
      <c r="U102" s="4"/>
      <c r="V102" s="4"/>
      <c r="W102" s="6"/>
      <c r="X102" s="49"/>
      <c r="Y102" s="5"/>
      <c r="Z102" s="4"/>
      <c r="AA102" s="4"/>
      <c r="AB102" s="6"/>
      <c r="AC102" s="49"/>
      <c r="AD102" s="5"/>
      <c r="AE102" s="4"/>
      <c r="AF102" s="4"/>
      <c r="AG102" s="6"/>
      <c r="AH102" s="49"/>
      <c r="AI102" s="5">
        <v>7</v>
      </c>
      <c r="AJ102" s="4"/>
      <c r="AK102" s="4"/>
      <c r="AL102" s="6">
        <f t="shared" si="15"/>
        <v>53</v>
      </c>
      <c r="AM102" s="49">
        <v>2</v>
      </c>
      <c r="AN102" s="5"/>
      <c r="AO102" s="4"/>
      <c r="AP102" s="4"/>
      <c r="AQ102" s="6"/>
      <c r="AR102" s="49"/>
      <c r="AS102" s="68"/>
      <c r="AT102" s="143"/>
      <c r="AU102" s="143" t="s">
        <v>8</v>
      </c>
      <c r="AV102" s="144"/>
      <c r="AW102" s="33">
        <f>SUM(AR102,AM102,AH102,AC102,X102)</f>
        <v>2</v>
      </c>
      <c r="AX102" s="401" t="s">
        <v>423</v>
      </c>
      <c r="AY102" s="391" t="s">
        <v>6</v>
      </c>
      <c r="AZ102" s="73"/>
      <c r="BA102" s="25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</row>
    <row r="103" spans="1:100" ht="33.75" x14ac:dyDescent="0.25">
      <c r="A103" s="256" t="s">
        <v>277</v>
      </c>
      <c r="B103" s="269" t="s">
        <v>87</v>
      </c>
      <c r="C103" s="405"/>
      <c r="D103" s="316" t="s">
        <v>355</v>
      </c>
      <c r="E103" s="241"/>
      <c r="F103" s="4"/>
      <c r="G103" s="4"/>
      <c r="H103" s="6"/>
      <c r="I103" s="49"/>
      <c r="J103" s="5"/>
      <c r="K103" s="4"/>
      <c r="L103" s="4"/>
      <c r="M103" s="6"/>
      <c r="N103" s="49"/>
      <c r="O103" s="5"/>
      <c r="P103" s="4"/>
      <c r="Q103" s="4"/>
      <c r="R103" s="6"/>
      <c r="S103" s="49"/>
      <c r="T103" s="5"/>
      <c r="U103" s="4"/>
      <c r="V103" s="4"/>
      <c r="W103" s="6"/>
      <c r="X103" s="49"/>
      <c r="Y103" s="5"/>
      <c r="Z103" s="4"/>
      <c r="AA103" s="4"/>
      <c r="AB103" s="6"/>
      <c r="AC103" s="49"/>
      <c r="AD103" s="5"/>
      <c r="AE103" s="4"/>
      <c r="AF103" s="4"/>
      <c r="AG103" s="6"/>
      <c r="AH103" s="49"/>
      <c r="AI103" s="5">
        <v>28</v>
      </c>
      <c r="AJ103" s="4"/>
      <c r="AK103" s="4"/>
      <c r="AL103" s="6">
        <f t="shared" si="15"/>
        <v>32</v>
      </c>
      <c r="AM103" s="49">
        <v>2</v>
      </c>
      <c r="AN103" s="5"/>
      <c r="AO103" s="4"/>
      <c r="AP103" s="4"/>
      <c r="AQ103" s="6"/>
      <c r="AR103" s="49"/>
      <c r="AS103" s="68"/>
      <c r="AT103" s="143"/>
      <c r="AU103" s="143" t="s">
        <v>8</v>
      </c>
      <c r="AV103" s="144"/>
      <c r="AW103" s="33">
        <f t="shared" si="11"/>
        <v>2</v>
      </c>
      <c r="AX103" s="401"/>
      <c r="AY103" s="391"/>
      <c r="AZ103" s="73"/>
      <c r="BA103" s="25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</row>
    <row r="104" spans="1:100" ht="33.75" x14ac:dyDescent="0.25">
      <c r="A104" s="256" t="s">
        <v>277</v>
      </c>
      <c r="B104" s="269" t="s">
        <v>88</v>
      </c>
      <c r="C104" s="405"/>
      <c r="D104" s="316" t="s">
        <v>356</v>
      </c>
      <c r="E104" s="241"/>
      <c r="F104" s="4"/>
      <c r="G104" s="4"/>
      <c r="H104" s="6"/>
      <c r="I104" s="49"/>
      <c r="J104" s="5"/>
      <c r="K104" s="4"/>
      <c r="L104" s="4"/>
      <c r="M104" s="6"/>
      <c r="N104" s="49"/>
      <c r="O104" s="5"/>
      <c r="P104" s="4"/>
      <c r="Q104" s="4"/>
      <c r="R104" s="6"/>
      <c r="S104" s="49"/>
      <c r="T104" s="5"/>
      <c r="U104" s="4"/>
      <c r="V104" s="4"/>
      <c r="W104" s="6"/>
      <c r="X104" s="49"/>
      <c r="Y104" s="5"/>
      <c r="Z104" s="4"/>
      <c r="AA104" s="4"/>
      <c r="AB104" s="6"/>
      <c r="AC104" s="49"/>
      <c r="AD104" s="5"/>
      <c r="AE104" s="4"/>
      <c r="AF104" s="4"/>
      <c r="AG104" s="6"/>
      <c r="AH104" s="49"/>
      <c r="AI104" s="5"/>
      <c r="AJ104" s="4"/>
      <c r="AK104" s="4">
        <v>30</v>
      </c>
      <c r="AL104" s="6">
        <f t="shared" si="15"/>
        <v>30</v>
      </c>
      <c r="AM104" s="49">
        <v>2</v>
      </c>
      <c r="AN104" s="5"/>
      <c r="AO104" s="4"/>
      <c r="AP104" s="4"/>
      <c r="AQ104" s="6"/>
      <c r="AR104" s="49"/>
      <c r="AS104" s="68"/>
      <c r="AT104" s="143"/>
      <c r="AU104" s="143" t="s">
        <v>8</v>
      </c>
      <c r="AV104" s="144"/>
      <c r="AW104" s="33">
        <f t="shared" si="11"/>
        <v>2</v>
      </c>
      <c r="AX104" s="401"/>
      <c r="AY104" s="391"/>
      <c r="AZ104" s="73"/>
      <c r="BA104" s="25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</row>
    <row r="105" spans="1:100" ht="33.75" x14ac:dyDescent="0.25">
      <c r="A105" s="256" t="s">
        <v>277</v>
      </c>
      <c r="B105" s="269" t="s">
        <v>89</v>
      </c>
      <c r="C105" s="405" t="s">
        <v>357</v>
      </c>
      <c r="D105" s="316" t="s">
        <v>357</v>
      </c>
      <c r="E105" s="241"/>
      <c r="F105" s="4"/>
      <c r="G105" s="4"/>
      <c r="H105" s="6"/>
      <c r="I105" s="49"/>
      <c r="J105" s="5"/>
      <c r="K105" s="4"/>
      <c r="L105" s="4"/>
      <c r="M105" s="6"/>
      <c r="N105" s="49"/>
      <c r="O105" s="5"/>
      <c r="P105" s="4"/>
      <c r="Q105" s="4"/>
      <c r="R105" s="6"/>
      <c r="S105" s="49"/>
      <c r="T105" s="5"/>
      <c r="U105" s="4"/>
      <c r="V105" s="4"/>
      <c r="W105" s="6"/>
      <c r="X105" s="49"/>
      <c r="Y105" s="5"/>
      <c r="Z105" s="4"/>
      <c r="AA105" s="4"/>
      <c r="AB105" s="6"/>
      <c r="AC105" s="49"/>
      <c r="AD105" s="5"/>
      <c r="AE105" s="4"/>
      <c r="AF105" s="4"/>
      <c r="AG105" s="6"/>
      <c r="AH105" s="49"/>
      <c r="AI105" s="5">
        <v>14</v>
      </c>
      <c r="AJ105" s="4"/>
      <c r="AK105" s="4"/>
      <c r="AL105" s="6">
        <f t="shared" si="15"/>
        <v>16</v>
      </c>
      <c r="AM105" s="49">
        <v>1</v>
      </c>
      <c r="AN105" s="5"/>
      <c r="AO105" s="4"/>
      <c r="AP105" s="4"/>
      <c r="AQ105" s="6"/>
      <c r="AR105" s="49"/>
      <c r="AS105" s="68"/>
      <c r="AT105" s="143" t="s">
        <v>8</v>
      </c>
      <c r="AU105" s="143"/>
      <c r="AV105" s="144"/>
      <c r="AW105" s="33">
        <f t="shared" si="11"/>
        <v>1</v>
      </c>
      <c r="AX105" s="401" t="s">
        <v>423</v>
      </c>
      <c r="AY105" s="391" t="s">
        <v>6</v>
      </c>
      <c r="AZ105" s="73"/>
      <c r="BA105" s="25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</row>
    <row r="106" spans="1:100" ht="33.75" x14ac:dyDescent="0.25">
      <c r="A106" s="256" t="s">
        <v>277</v>
      </c>
      <c r="B106" s="269" t="s">
        <v>90</v>
      </c>
      <c r="C106" s="405"/>
      <c r="D106" s="316" t="s">
        <v>358</v>
      </c>
      <c r="E106" s="237"/>
      <c r="F106" s="19"/>
      <c r="G106" s="19"/>
      <c r="H106" s="21"/>
      <c r="I106" s="40"/>
      <c r="J106" s="20"/>
      <c r="K106" s="19"/>
      <c r="L106" s="19"/>
      <c r="M106" s="21"/>
      <c r="N106" s="40"/>
      <c r="O106" s="20"/>
      <c r="P106" s="19"/>
      <c r="Q106" s="19"/>
      <c r="R106" s="21"/>
      <c r="S106" s="40"/>
      <c r="T106" s="20"/>
      <c r="U106" s="19"/>
      <c r="V106" s="19"/>
      <c r="W106" s="21"/>
      <c r="X106" s="40"/>
      <c r="Y106" s="20"/>
      <c r="Z106" s="19"/>
      <c r="AA106" s="19"/>
      <c r="AB106" s="21"/>
      <c r="AC106" s="40"/>
      <c r="AD106" s="20"/>
      <c r="AE106" s="19"/>
      <c r="AF106" s="19"/>
      <c r="AG106" s="21"/>
      <c r="AH106" s="40"/>
      <c r="AI106" s="20"/>
      <c r="AJ106" s="19"/>
      <c r="AK106" s="19">
        <v>14</v>
      </c>
      <c r="AL106" s="21">
        <f t="shared" si="15"/>
        <v>46</v>
      </c>
      <c r="AM106" s="40">
        <v>2</v>
      </c>
      <c r="AN106" s="20"/>
      <c r="AO106" s="19"/>
      <c r="AP106" s="19"/>
      <c r="AQ106" s="21"/>
      <c r="AR106" s="40"/>
      <c r="AS106" s="140"/>
      <c r="AT106" s="141"/>
      <c r="AU106" s="141" t="s">
        <v>8</v>
      </c>
      <c r="AV106" s="142"/>
      <c r="AW106" s="154">
        <f t="shared" si="11"/>
        <v>2</v>
      </c>
      <c r="AX106" s="401"/>
      <c r="AY106" s="391"/>
      <c r="AZ106" s="73"/>
      <c r="BA106" s="25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</row>
    <row r="107" spans="1:100" ht="45" x14ac:dyDescent="0.25">
      <c r="A107" s="256" t="s">
        <v>277</v>
      </c>
      <c r="B107" s="261" t="s">
        <v>47</v>
      </c>
      <c r="C107" s="309" t="s">
        <v>359</v>
      </c>
      <c r="D107" s="309" t="s">
        <v>359</v>
      </c>
      <c r="E107" s="237"/>
      <c r="F107" s="19"/>
      <c r="G107" s="19"/>
      <c r="H107" s="21"/>
      <c r="I107" s="40"/>
      <c r="J107" s="20"/>
      <c r="K107" s="19"/>
      <c r="L107" s="19"/>
      <c r="M107" s="21"/>
      <c r="N107" s="40"/>
      <c r="O107" s="20"/>
      <c r="P107" s="19"/>
      <c r="Q107" s="19"/>
      <c r="R107" s="21"/>
      <c r="S107" s="40"/>
      <c r="T107" s="20"/>
      <c r="U107" s="19"/>
      <c r="V107" s="19"/>
      <c r="W107" s="21"/>
      <c r="X107" s="40"/>
      <c r="Y107" s="20"/>
      <c r="Z107" s="19"/>
      <c r="AA107" s="19"/>
      <c r="AB107" s="21"/>
      <c r="AC107" s="40"/>
      <c r="AD107" s="20"/>
      <c r="AE107" s="19"/>
      <c r="AF107" s="19"/>
      <c r="AG107" s="21"/>
      <c r="AH107" s="40"/>
      <c r="AI107" s="20">
        <v>14</v>
      </c>
      <c r="AJ107" s="19"/>
      <c r="AK107" s="19"/>
      <c r="AL107" s="21">
        <f>AM107*30-SUM(AI107:AK107)</f>
        <v>46</v>
      </c>
      <c r="AM107" s="40">
        <v>2</v>
      </c>
      <c r="AN107" s="20"/>
      <c r="AO107" s="19"/>
      <c r="AP107" s="19"/>
      <c r="AQ107" s="21"/>
      <c r="AR107" s="40"/>
      <c r="AS107" s="140"/>
      <c r="AT107" s="141" t="s">
        <v>8</v>
      </c>
      <c r="AU107" s="141"/>
      <c r="AV107" s="142"/>
      <c r="AW107" s="154">
        <f>SUM(AR107,AM107,AH107,AC107,X107)</f>
        <v>2</v>
      </c>
      <c r="AX107" s="207" t="s">
        <v>6</v>
      </c>
      <c r="AY107" s="210" t="s">
        <v>6</v>
      </c>
      <c r="AZ107" s="42"/>
      <c r="BA107" s="25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1:100" ht="33.75" x14ac:dyDescent="0.25">
      <c r="A108" s="256" t="s">
        <v>228</v>
      </c>
      <c r="B108" s="271" t="s">
        <v>97</v>
      </c>
      <c r="C108" s="319" t="s">
        <v>360</v>
      </c>
      <c r="D108" s="319" t="s">
        <v>360</v>
      </c>
      <c r="E108" s="241"/>
      <c r="F108" s="4"/>
      <c r="G108" s="4"/>
      <c r="H108" s="6"/>
      <c r="I108" s="49"/>
      <c r="J108" s="5"/>
      <c r="K108" s="4"/>
      <c r="L108" s="4"/>
      <c r="M108" s="6"/>
      <c r="N108" s="49"/>
      <c r="O108" s="5"/>
      <c r="P108" s="4"/>
      <c r="Q108" s="4"/>
      <c r="R108" s="6"/>
      <c r="S108" s="49"/>
      <c r="T108" s="5"/>
      <c r="U108" s="4"/>
      <c r="V108" s="4"/>
      <c r="W108" s="6"/>
      <c r="X108" s="49"/>
      <c r="Y108" s="5"/>
      <c r="Z108" s="4"/>
      <c r="AA108" s="4"/>
      <c r="AB108" s="6"/>
      <c r="AC108" s="49"/>
      <c r="AD108" s="5"/>
      <c r="AE108" s="4"/>
      <c r="AF108" s="4"/>
      <c r="AG108" s="6"/>
      <c r="AH108" s="49"/>
      <c r="AI108" s="5"/>
      <c r="AJ108" s="4">
        <v>10</v>
      </c>
      <c r="AK108" s="4"/>
      <c r="AL108" s="6">
        <f t="shared" ref="AL108:AL109" si="16">AM108*30-SUM(AI108:AK108)</f>
        <v>80</v>
      </c>
      <c r="AM108" s="49">
        <v>3</v>
      </c>
      <c r="AN108" s="5"/>
      <c r="AO108" s="4"/>
      <c r="AP108" s="4"/>
      <c r="AQ108" s="6"/>
      <c r="AR108" s="49"/>
      <c r="AS108" s="68"/>
      <c r="AT108" s="143"/>
      <c r="AU108" s="143" t="s">
        <v>8</v>
      </c>
      <c r="AV108" s="144"/>
      <c r="AW108" s="33">
        <f>SUM(AR108,AM108,AH108,AC108,X108)</f>
        <v>3</v>
      </c>
      <c r="AX108" s="207" t="s">
        <v>6</v>
      </c>
      <c r="AY108" s="210" t="s">
        <v>6</v>
      </c>
      <c r="AZ108" s="42"/>
      <c r="BA108" s="25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1:100" ht="33.75" x14ac:dyDescent="0.25">
      <c r="A109" s="256" t="s">
        <v>228</v>
      </c>
      <c r="B109" s="271" t="s">
        <v>98</v>
      </c>
      <c r="C109" s="319" t="s">
        <v>361</v>
      </c>
      <c r="D109" s="319" t="s">
        <v>361</v>
      </c>
      <c r="E109" s="241"/>
      <c r="F109" s="4"/>
      <c r="G109" s="4"/>
      <c r="H109" s="6"/>
      <c r="I109" s="49"/>
      <c r="J109" s="5"/>
      <c r="K109" s="4"/>
      <c r="L109" s="4"/>
      <c r="M109" s="6"/>
      <c r="N109" s="49"/>
      <c r="O109" s="5"/>
      <c r="P109" s="4"/>
      <c r="Q109" s="4"/>
      <c r="R109" s="6"/>
      <c r="S109" s="49"/>
      <c r="T109" s="5"/>
      <c r="U109" s="4"/>
      <c r="V109" s="4"/>
      <c r="W109" s="6"/>
      <c r="X109" s="49"/>
      <c r="Y109" s="5"/>
      <c r="Z109" s="4"/>
      <c r="AA109" s="4"/>
      <c r="AB109" s="6"/>
      <c r="AC109" s="49"/>
      <c r="AD109" s="5"/>
      <c r="AE109" s="4"/>
      <c r="AF109" s="4"/>
      <c r="AG109" s="6"/>
      <c r="AH109" s="49"/>
      <c r="AI109" s="5">
        <v>14</v>
      </c>
      <c r="AJ109" s="4"/>
      <c r="AK109" s="4"/>
      <c r="AL109" s="6">
        <f t="shared" si="16"/>
        <v>106</v>
      </c>
      <c r="AM109" s="49">
        <v>4</v>
      </c>
      <c r="AN109" s="5"/>
      <c r="AO109" s="4"/>
      <c r="AP109" s="4"/>
      <c r="AQ109" s="6"/>
      <c r="AR109" s="49"/>
      <c r="AS109" s="68"/>
      <c r="AT109" s="143"/>
      <c r="AU109" s="143" t="s">
        <v>8</v>
      </c>
      <c r="AV109" s="144"/>
      <c r="AW109" s="33">
        <f>SUM(AR109,AM109,AH109,AC109,X109)</f>
        <v>4</v>
      </c>
      <c r="AX109" s="207" t="s">
        <v>6</v>
      </c>
      <c r="AY109" s="210" t="s">
        <v>6</v>
      </c>
      <c r="AZ109" s="44"/>
      <c r="BA109" s="25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1:100" ht="34.5" thickBot="1" x14ac:dyDescent="0.3">
      <c r="A110" s="258" t="s">
        <v>4</v>
      </c>
      <c r="B110" s="272" t="s">
        <v>119</v>
      </c>
      <c r="C110" s="320" t="s">
        <v>362</v>
      </c>
      <c r="D110" s="320" t="s">
        <v>362</v>
      </c>
      <c r="E110" s="242"/>
      <c r="F110" s="55"/>
      <c r="G110" s="55"/>
      <c r="H110" s="54"/>
      <c r="I110" s="186"/>
      <c r="J110" s="185"/>
      <c r="K110" s="55"/>
      <c r="L110" s="55"/>
      <c r="M110" s="54"/>
      <c r="N110" s="186"/>
      <c r="O110" s="185"/>
      <c r="P110" s="55"/>
      <c r="Q110" s="55"/>
      <c r="R110" s="54"/>
      <c r="S110" s="186"/>
      <c r="T110" s="185"/>
      <c r="U110" s="55"/>
      <c r="V110" s="55"/>
      <c r="W110" s="54"/>
      <c r="X110" s="186"/>
      <c r="Y110" s="185"/>
      <c r="Z110" s="55"/>
      <c r="AA110" s="55"/>
      <c r="AB110" s="54"/>
      <c r="AC110" s="186"/>
      <c r="AD110" s="185"/>
      <c r="AE110" s="55"/>
      <c r="AF110" s="55"/>
      <c r="AG110" s="54"/>
      <c r="AH110" s="186"/>
      <c r="AI110" s="185"/>
      <c r="AJ110" s="55"/>
      <c r="AK110" s="55"/>
      <c r="AL110" s="54"/>
      <c r="AM110" s="186"/>
      <c r="AN110" s="185"/>
      <c r="AO110" s="55"/>
      <c r="AP110" s="55"/>
      <c r="AQ110" s="54"/>
      <c r="AR110" s="186"/>
      <c r="AS110" s="187" t="s">
        <v>8</v>
      </c>
      <c r="AT110" s="188"/>
      <c r="AU110" s="188"/>
      <c r="AV110" s="189"/>
      <c r="AW110" s="190">
        <v>0</v>
      </c>
      <c r="AX110" s="149" t="s">
        <v>424</v>
      </c>
      <c r="AY110" s="217" t="s">
        <v>6</v>
      </c>
      <c r="AZ110" s="75"/>
      <c r="BA110" s="75"/>
      <c r="BB110" s="75"/>
      <c r="BC110" s="75"/>
      <c r="BD110" s="75"/>
      <c r="BE110" s="75"/>
      <c r="BF110" s="75"/>
      <c r="BG110" s="52"/>
      <c r="BH110" s="27"/>
      <c r="BI110" s="27"/>
      <c r="BJ110" s="27"/>
      <c r="BK110" s="52"/>
      <c r="BL110" s="76"/>
      <c r="BM110" s="77"/>
      <c r="BN110" s="35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</row>
    <row r="111" spans="1:100" ht="22.5" x14ac:dyDescent="0.25">
      <c r="A111" s="255" t="s">
        <v>277</v>
      </c>
      <c r="B111" s="270" t="s">
        <v>91</v>
      </c>
      <c r="C111" s="310" t="s">
        <v>363</v>
      </c>
      <c r="D111" s="310" t="s">
        <v>363</v>
      </c>
      <c r="E111" s="236"/>
      <c r="F111" s="177"/>
      <c r="G111" s="177"/>
      <c r="H111" s="178"/>
      <c r="I111" s="46"/>
      <c r="J111" s="176"/>
      <c r="K111" s="177"/>
      <c r="L111" s="177"/>
      <c r="M111" s="178"/>
      <c r="N111" s="46"/>
      <c r="O111" s="176"/>
      <c r="P111" s="177"/>
      <c r="Q111" s="177"/>
      <c r="R111" s="178"/>
      <c r="S111" s="46"/>
      <c r="T111" s="176"/>
      <c r="U111" s="177"/>
      <c r="V111" s="177"/>
      <c r="W111" s="178"/>
      <c r="X111" s="46"/>
      <c r="Y111" s="176"/>
      <c r="Z111" s="177"/>
      <c r="AA111" s="177"/>
      <c r="AB111" s="178"/>
      <c r="AC111" s="46"/>
      <c r="AD111" s="176"/>
      <c r="AE111" s="177"/>
      <c r="AF111" s="177"/>
      <c r="AG111" s="178"/>
      <c r="AH111" s="46"/>
      <c r="AI111" s="176"/>
      <c r="AJ111" s="177"/>
      <c r="AK111" s="177"/>
      <c r="AL111" s="178"/>
      <c r="AM111" s="46"/>
      <c r="AN111" s="176"/>
      <c r="AO111" s="177"/>
      <c r="AP111" s="177">
        <v>300</v>
      </c>
      <c r="AQ111" s="178">
        <f t="shared" ref="AQ111" si="17">AR111*30-SUM(AN111:AP111)</f>
        <v>0</v>
      </c>
      <c r="AR111" s="46">
        <v>10</v>
      </c>
      <c r="AS111" s="179"/>
      <c r="AT111" s="180"/>
      <c r="AU111" s="180" t="s">
        <v>9</v>
      </c>
      <c r="AV111" s="181"/>
      <c r="AW111" s="182">
        <f t="shared" si="11"/>
        <v>10</v>
      </c>
      <c r="AX111" s="159" t="s">
        <v>425</v>
      </c>
      <c r="AY111" s="209" t="s">
        <v>6</v>
      </c>
      <c r="AZ111" s="42"/>
      <c r="BA111" s="25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</row>
    <row r="112" spans="1:100" ht="23.25" thickBot="1" x14ac:dyDescent="0.3">
      <c r="A112" s="257" t="s">
        <v>277</v>
      </c>
      <c r="B112" s="273" t="s">
        <v>92</v>
      </c>
      <c r="C112" s="321" t="s">
        <v>364</v>
      </c>
      <c r="D112" s="321" t="s">
        <v>364</v>
      </c>
      <c r="E112" s="238"/>
      <c r="F112" s="109"/>
      <c r="G112" s="109"/>
      <c r="H112" s="111"/>
      <c r="I112" s="110"/>
      <c r="J112" s="108"/>
      <c r="K112" s="109"/>
      <c r="L112" s="109"/>
      <c r="M112" s="111"/>
      <c r="N112" s="110"/>
      <c r="O112" s="108"/>
      <c r="P112" s="109"/>
      <c r="Q112" s="109"/>
      <c r="R112" s="111"/>
      <c r="S112" s="110"/>
      <c r="T112" s="108"/>
      <c r="U112" s="109"/>
      <c r="V112" s="109"/>
      <c r="W112" s="111"/>
      <c r="X112" s="110"/>
      <c r="Y112" s="108"/>
      <c r="Z112" s="109"/>
      <c r="AA112" s="109"/>
      <c r="AB112" s="111"/>
      <c r="AC112" s="110"/>
      <c r="AD112" s="108"/>
      <c r="AE112" s="109"/>
      <c r="AF112" s="109"/>
      <c r="AG112" s="111"/>
      <c r="AH112" s="110"/>
      <c r="AI112" s="108"/>
      <c r="AJ112" s="109"/>
      <c r="AK112" s="109"/>
      <c r="AL112" s="111"/>
      <c r="AM112" s="110"/>
      <c r="AN112" s="108"/>
      <c r="AO112" s="109"/>
      <c r="AP112" s="109">
        <v>60</v>
      </c>
      <c r="AQ112" s="111"/>
      <c r="AR112" s="110">
        <v>0</v>
      </c>
      <c r="AS112" s="145"/>
      <c r="AT112" s="146"/>
      <c r="AU112" s="146"/>
      <c r="AV112" s="147" t="s">
        <v>9</v>
      </c>
      <c r="AW112" s="155">
        <f t="shared" si="11"/>
        <v>0</v>
      </c>
      <c r="AX112" s="149" t="s">
        <v>425</v>
      </c>
      <c r="AY112" s="216" t="s">
        <v>6</v>
      </c>
      <c r="AZ112" s="42"/>
      <c r="BA112" s="25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</row>
    <row r="113" spans="1:62" ht="15.75" thickBot="1" x14ac:dyDescent="0.3">
      <c r="A113" s="274" t="s">
        <v>365</v>
      </c>
      <c r="B113" s="275"/>
      <c r="C113" s="27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276"/>
      <c r="AV113" s="277">
        <v>20</v>
      </c>
      <c r="AW113" s="1"/>
      <c r="AX113" s="204"/>
    </row>
    <row r="114" spans="1:62" ht="15.75" thickBot="1" x14ac:dyDescent="0.3">
      <c r="A114" s="57"/>
      <c r="B114" s="52"/>
      <c r="C114" s="60"/>
      <c r="D114" s="60"/>
      <c r="E114" s="254"/>
      <c r="F114" s="60"/>
      <c r="G114" s="243"/>
      <c r="H114" s="60"/>
      <c r="I114" s="243"/>
      <c r="J114" s="60"/>
      <c r="K114" s="243"/>
      <c r="L114" s="60"/>
      <c r="M114" s="243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52"/>
      <c r="AU114" s="60"/>
      <c r="AV114" s="60"/>
      <c r="AW114" s="60"/>
      <c r="AX114" s="60"/>
      <c r="AY114" s="60"/>
      <c r="AZ114" s="60"/>
      <c r="BA114" s="60"/>
      <c r="BB114" s="90"/>
      <c r="BC114" s="90"/>
      <c r="BD114" s="90"/>
      <c r="BE114" s="90"/>
      <c r="BF114" s="90"/>
      <c r="BG114" s="90"/>
      <c r="BH114" s="90"/>
      <c r="BI114" s="90"/>
      <c r="BJ114" s="90"/>
    </row>
    <row r="115" spans="1:62" ht="15.75" thickBot="1" x14ac:dyDescent="0.3">
      <c r="A115" s="375" t="s">
        <v>366</v>
      </c>
      <c r="B115" s="376"/>
      <c r="C115" s="376"/>
      <c r="D115" s="377"/>
      <c r="E115" s="337">
        <f t="shared" ref="E115:AR115" si="18">SUM(E4:E112)</f>
        <v>210</v>
      </c>
      <c r="F115" s="48">
        <f t="shared" si="18"/>
        <v>84</v>
      </c>
      <c r="G115" s="48">
        <f t="shared" si="18"/>
        <v>0</v>
      </c>
      <c r="H115" s="384">
        <f t="shared" si="18"/>
        <v>606</v>
      </c>
      <c r="I115" s="384">
        <f t="shared" si="18"/>
        <v>30</v>
      </c>
      <c r="J115" s="337">
        <f t="shared" si="18"/>
        <v>230</v>
      </c>
      <c r="K115" s="48">
        <f t="shared" si="18"/>
        <v>86</v>
      </c>
      <c r="L115" s="48">
        <f t="shared" si="18"/>
        <v>0</v>
      </c>
      <c r="M115" s="384">
        <f t="shared" si="18"/>
        <v>584</v>
      </c>
      <c r="N115" s="388">
        <f t="shared" si="18"/>
        <v>30</v>
      </c>
      <c r="O115" s="337">
        <f t="shared" si="18"/>
        <v>341</v>
      </c>
      <c r="P115" s="48">
        <f t="shared" si="18"/>
        <v>56</v>
      </c>
      <c r="Q115" s="48">
        <f t="shared" si="18"/>
        <v>0</v>
      </c>
      <c r="R115" s="384">
        <f t="shared" si="18"/>
        <v>531</v>
      </c>
      <c r="S115" s="384">
        <f t="shared" si="18"/>
        <v>30</v>
      </c>
      <c r="T115" s="337">
        <f t="shared" si="18"/>
        <v>150</v>
      </c>
      <c r="U115" s="48">
        <f t="shared" si="18"/>
        <v>28</v>
      </c>
      <c r="V115" s="48">
        <f t="shared" si="18"/>
        <v>130</v>
      </c>
      <c r="W115" s="384">
        <f t="shared" si="18"/>
        <v>592</v>
      </c>
      <c r="X115" s="384">
        <f t="shared" si="18"/>
        <v>30</v>
      </c>
      <c r="Y115" s="337">
        <f t="shared" si="18"/>
        <v>175</v>
      </c>
      <c r="Z115" s="48">
        <f t="shared" si="18"/>
        <v>0</v>
      </c>
      <c r="AA115" s="48">
        <f t="shared" si="18"/>
        <v>234</v>
      </c>
      <c r="AB115" s="384">
        <f t="shared" si="18"/>
        <v>491</v>
      </c>
      <c r="AC115" s="386">
        <f t="shared" si="18"/>
        <v>30</v>
      </c>
      <c r="AD115" s="337">
        <f t="shared" si="18"/>
        <v>98</v>
      </c>
      <c r="AE115" s="48">
        <f t="shared" si="18"/>
        <v>42</v>
      </c>
      <c r="AF115" s="48">
        <f t="shared" si="18"/>
        <v>180</v>
      </c>
      <c r="AG115" s="384">
        <f t="shared" si="18"/>
        <v>580</v>
      </c>
      <c r="AH115" s="386">
        <f t="shared" si="18"/>
        <v>30</v>
      </c>
      <c r="AI115" s="337">
        <f t="shared" si="18"/>
        <v>133</v>
      </c>
      <c r="AJ115" s="48">
        <f t="shared" si="18"/>
        <v>10</v>
      </c>
      <c r="AK115" s="48">
        <f t="shared" si="18"/>
        <v>194</v>
      </c>
      <c r="AL115" s="384">
        <f t="shared" si="18"/>
        <v>563</v>
      </c>
      <c r="AM115" s="386">
        <f t="shared" si="18"/>
        <v>30</v>
      </c>
      <c r="AN115" s="337">
        <f t="shared" si="18"/>
        <v>0</v>
      </c>
      <c r="AO115" s="48">
        <f t="shared" si="18"/>
        <v>0</v>
      </c>
      <c r="AP115" s="48">
        <f t="shared" si="18"/>
        <v>360</v>
      </c>
      <c r="AQ115" s="384">
        <f t="shared" si="18"/>
        <v>0</v>
      </c>
      <c r="AR115" s="386">
        <f t="shared" si="18"/>
        <v>10</v>
      </c>
      <c r="AS115" s="415" t="s">
        <v>375</v>
      </c>
      <c r="AT115" s="416"/>
      <c r="AU115" s="416"/>
      <c r="AV115" s="416"/>
      <c r="AW115" s="417"/>
    </row>
    <row r="116" spans="1:62" ht="15.75" thickBot="1" x14ac:dyDescent="0.3">
      <c r="A116" s="378"/>
      <c r="B116" s="379"/>
      <c r="C116" s="379"/>
      <c r="D116" s="380"/>
      <c r="E116" s="338"/>
      <c r="F116" s="418">
        <f>SUM(F115:G115)</f>
        <v>84</v>
      </c>
      <c r="G116" s="418"/>
      <c r="H116" s="385"/>
      <c r="I116" s="385"/>
      <c r="J116" s="338"/>
      <c r="K116" s="418">
        <f t="shared" ref="K116" si="19">SUM(K115:L115)</f>
        <v>86</v>
      </c>
      <c r="L116" s="418"/>
      <c r="M116" s="385"/>
      <c r="N116" s="389"/>
      <c r="O116" s="338"/>
      <c r="P116" s="418">
        <f t="shared" ref="P116" si="20">SUM(P115:Q115)</f>
        <v>56</v>
      </c>
      <c r="Q116" s="418"/>
      <c r="R116" s="385"/>
      <c r="S116" s="385"/>
      <c r="T116" s="338"/>
      <c r="U116" s="418">
        <f t="shared" ref="U116" si="21">SUM(U115:V115)</f>
        <v>158</v>
      </c>
      <c r="V116" s="418"/>
      <c r="W116" s="385"/>
      <c r="X116" s="385"/>
      <c r="Y116" s="338"/>
      <c r="Z116" s="418">
        <f t="shared" ref="Z116" si="22">SUM(Z115:AA115)</f>
        <v>234</v>
      </c>
      <c r="AA116" s="418"/>
      <c r="AB116" s="385"/>
      <c r="AC116" s="387"/>
      <c r="AD116" s="338"/>
      <c r="AE116" s="418">
        <f t="shared" ref="AE116" si="23">SUM(AE115:AF115)</f>
        <v>222</v>
      </c>
      <c r="AF116" s="418"/>
      <c r="AG116" s="385"/>
      <c r="AH116" s="387"/>
      <c r="AI116" s="338"/>
      <c r="AJ116" s="418">
        <f t="shared" ref="AJ116" si="24">SUM(AJ115:AK115)</f>
        <v>204</v>
      </c>
      <c r="AK116" s="418"/>
      <c r="AL116" s="385"/>
      <c r="AM116" s="387"/>
      <c r="AN116" s="338"/>
      <c r="AO116" s="418">
        <f t="shared" ref="AO116" si="25">SUM(AO115:AP115)</f>
        <v>360</v>
      </c>
      <c r="AP116" s="418"/>
      <c r="AQ116" s="385"/>
      <c r="AR116" s="387"/>
      <c r="AS116" s="415" t="s">
        <v>376</v>
      </c>
      <c r="AT116" s="416"/>
      <c r="AU116" s="416"/>
      <c r="AV116" s="417"/>
      <c r="AW116" s="322" t="s">
        <v>377</v>
      </c>
    </row>
    <row r="117" spans="1:62" ht="15.75" thickBot="1" x14ac:dyDescent="0.3">
      <c r="A117" s="323" t="s">
        <v>367</v>
      </c>
      <c r="B117" s="324"/>
      <c r="C117" s="324"/>
      <c r="D117" s="325"/>
      <c r="E117" s="339">
        <f>E115</f>
        <v>210</v>
      </c>
      <c r="F117" s="340"/>
      <c r="G117" s="340"/>
      <c r="H117" s="340"/>
      <c r="I117" s="341"/>
      <c r="J117" s="339">
        <f>J115</f>
        <v>230</v>
      </c>
      <c r="K117" s="340"/>
      <c r="L117" s="340"/>
      <c r="M117" s="340"/>
      <c r="N117" s="341"/>
      <c r="O117" s="339">
        <f>O115</f>
        <v>341</v>
      </c>
      <c r="P117" s="340"/>
      <c r="Q117" s="340"/>
      <c r="R117" s="340"/>
      <c r="S117" s="341"/>
      <c r="T117" s="339">
        <f>T115</f>
        <v>150</v>
      </c>
      <c r="U117" s="340"/>
      <c r="V117" s="340"/>
      <c r="W117" s="340"/>
      <c r="X117" s="341"/>
      <c r="Y117" s="339">
        <f>Y115</f>
        <v>175</v>
      </c>
      <c r="Z117" s="340"/>
      <c r="AA117" s="340"/>
      <c r="AB117" s="340"/>
      <c r="AC117" s="341"/>
      <c r="AD117" s="339">
        <f>AD115</f>
        <v>98</v>
      </c>
      <c r="AE117" s="340"/>
      <c r="AF117" s="340"/>
      <c r="AG117" s="340"/>
      <c r="AH117" s="341"/>
      <c r="AI117" s="339">
        <f>AI115</f>
        <v>133</v>
      </c>
      <c r="AJ117" s="340"/>
      <c r="AK117" s="340"/>
      <c r="AL117" s="340"/>
      <c r="AM117" s="341"/>
      <c r="AN117" s="339">
        <f>AN115</f>
        <v>0</v>
      </c>
      <c r="AO117" s="340"/>
      <c r="AP117" s="340"/>
      <c r="AQ117" s="340"/>
      <c r="AR117" s="341"/>
      <c r="AS117" s="419">
        <f>SUM(E117:AR117)</f>
        <v>1337</v>
      </c>
      <c r="AT117" s="420"/>
      <c r="AU117" s="420"/>
      <c r="AV117" s="421"/>
      <c r="AW117" s="422"/>
    </row>
    <row r="118" spans="1:62" s="1" customFormat="1" ht="12.75" x14ac:dyDescent="0.2">
      <c r="A118" s="326" t="s">
        <v>368</v>
      </c>
      <c r="B118" s="326"/>
      <c r="C118" s="326"/>
      <c r="D118" s="327"/>
      <c r="E118" s="342" t="s">
        <v>373</v>
      </c>
      <c r="F118" s="343"/>
      <c r="G118" s="343" t="s">
        <v>374</v>
      </c>
      <c r="H118" s="343"/>
      <c r="I118" s="344"/>
      <c r="J118" s="342" t="s">
        <v>373</v>
      </c>
      <c r="K118" s="343"/>
      <c r="L118" s="343" t="s">
        <v>374</v>
      </c>
      <c r="M118" s="343"/>
      <c r="N118" s="344"/>
      <c r="O118" s="342" t="s">
        <v>373</v>
      </c>
      <c r="P118" s="343"/>
      <c r="Q118" s="343" t="s">
        <v>374</v>
      </c>
      <c r="R118" s="343"/>
      <c r="S118" s="344"/>
      <c r="T118" s="342" t="s">
        <v>373</v>
      </c>
      <c r="U118" s="343"/>
      <c r="V118" s="343" t="s">
        <v>374</v>
      </c>
      <c r="W118" s="343"/>
      <c r="X118" s="344"/>
      <c r="Y118" s="342" t="s">
        <v>373</v>
      </c>
      <c r="Z118" s="343"/>
      <c r="AA118" s="343" t="s">
        <v>374</v>
      </c>
      <c r="AB118" s="343"/>
      <c r="AC118" s="344"/>
      <c r="AD118" s="342" t="s">
        <v>373</v>
      </c>
      <c r="AE118" s="343"/>
      <c r="AF118" s="343" t="s">
        <v>374</v>
      </c>
      <c r="AG118" s="343"/>
      <c r="AH118" s="344"/>
      <c r="AI118" s="342" t="s">
        <v>373</v>
      </c>
      <c r="AJ118" s="343"/>
      <c r="AK118" s="343" t="s">
        <v>374</v>
      </c>
      <c r="AL118" s="343"/>
      <c r="AM118" s="344"/>
      <c r="AN118" s="342" t="s">
        <v>373</v>
      </c>
      <c r="AO118" s="343"/>
      <c r="AP118" s="343" t="s">
        <v>374</v>
      </c>
      <c r="AQ118" s="343"/>
      <c r="AR118" s="344"/>
      <c r="AS118" s="426" t="s">
        <v>373</v>
      </c>
      <c r="AT118" s="427"/>
      <c r="AU118" s="428" t="s">
        <v>374</v>
      </c>
      <c r="AV118" s="429"/>
      <c r="AW118" s="423"/>
    </row>
    <row r="119" spans="1:62" x14ac:dyDescent="0.25">
      <c r="A119" s="326"/>
      <c r="B119" s="326"/>
      <c r="C119" s="326"/>
      <c r="D119" s="327"/>
      <c r="E119" s="349">
        <f>F115</f>
        <v>84</v>
      </c>
      <c r="F119" s="350"/>
      <c r="G119" s="350">
        <f>G115</f>
        <v>0</v>
      </c>
      <c r="H119" s="350"/>
      <c r="I119" s="351"/>
      <c r="J119" s="349">
        <f>K115</f>
        <v>86</v>
      </c>
      <c r="K119" s="350"/>
      <c r="L119" s="350">
        <f>L115</f>
        <v>0</v>
      </c>
      <c r="M119" s="350"/>
      <c r="N119" s="351"/>
      <c r="O119" s="349">
        <f>P115</f>
        <v>56</v>
      </c>
      <c r="P119" s="350"/>
      <c r="Q119" s="350">
        <f>Q115</f>
        <v>0</v>
      </c>
      <c r="R119" s="350"/>
      <c r="S119" s="351"/>
      <c r="T119" s="349">
        <f>U115</f>
        <v>28</v>
      </c>
      <c r="U119" s="350"/>
      <c r="V119" s="350">
        <f>V115</f>
        <v>130</v>
      </c>
      <c r="W119" s="350"/>
      <c r="X119" s="351"/>
      <c r="Y119" s="349">
        <f>Z115</f>
        <v>0</v>
      </c>
      <c r="Z119" s="350"/>
      <c r="AA119" s="350">
        <f>AA115</f>
        <v>234</v>
      </c>
      <c r="AB119" s="350"/>
      <c r="AC119" s="434"/>
      <c r="AD119" s="435">
        <f>AE115</f>
        <v>42</v>
      </c>
      <c r="AE119" s="436"/>
      <c r="AF119" s="350">
        <f>AF115</f>
        <v>180</v>
      </c>
      <c r="AG119" s="350"/>
      <c r="AH119" s="351"/>
      <c r="AI119" s="433">
        <f>AJ115</f>
        <v>10</v>
      </c>
      <c r="AJ119" s="350"/>
      <c r="AK119" s="350">
        <f>AK115</f>
        <v>194</v>
      </c>
      <c r="AL119" s="350"/>
      <c r="AM119" s="351"/>
      <c r="AN119" s="349">
        <f>AO115</f>
        <v>0</v>
      </c>
      <c r="AO119" s="350"/>
      <c r="AP119" s="350">
        <f>AP115</f>
        <v>360</v>
      </c>
      <c r="AQ119" s="350"/>
      <c r="AR119" s="351"/>
      <c r="AS119" s="432">
        <f>SUM(E119,J119,O119,T119,Y119,AD119,AI119,AN119)</f>
        <v>306</v>
      </c>
      <c r="AT119" s="430"/>
      <c r="AU119" s="430">
        <f>SUM(G119,L119,Q119,V119,AA119,AF119,AK119,AP119)</f>
        <v>1098</v>
      </c>
      <c r="AV119" s="431"/>
      <c r="AW119" s="423"/>
    </row>
    <row r="120" spans="1:62" ht="34.5" customHeight="1" thickBot="1" x14ac:dyDescent="0.3">
      <c r="A120" s="326"/>
      <c r="B120" s="326"/>
      <c r="C120" s="326"/>
      <c r="D120" s="327"/>
      <c r="E120" s="345" t="s">
        <v>378</v>
      </c>
      <c r="F120" s="346"/>
      <c r="G120" s="347">
        <f>SUM(E119:I119)</f>
        <v>84</v>
      </c>
      <c r="H120" s="347"/>
      <c r="I120" s="348"/>
      <c r="J120" s="345" t="s">
        <v>378</v>
      </c>
      <c r="K120" s="346"/>
      <c r="L120" s="347">
        <f>SUM(J119:N119)</f>
        <v>86</v>
      </c>
      <c r="M120" s="347"/>
      <c r="N120" s="348"/>
      <c r="O120" s="345" t="s">
        <v>378</v>
      </c>
      <c r="P120" s="346"/>
      <c r="Q120" s="347">
        <f>SUM(O119:S119)</f>
        <v>56</v>
      </c>
      <c r="R120" s="347"/>
      <c r="S120" s="348"/>
      <c r="T120" s="345" t="s">
        <v>378</v>
      </c>
      <c r="U120" s="346"/>
      <c r="V120" s="347">
        <f>SUM(T119:X119)</f>
        <v>158</v>
      </c>
      <c r="W120" s="347"/>
      <c r="X120" s="348"/>
      <c r="Y120" s="345" t="s">
        <v>378</v>
      </c>
      <c r="Z120" s="346"/>
      <c r="AA120" s="347">
        <f>SUM(Y119:AC119)</f>
        <v>234</v>
      </c>
      <c r="AB120" s="347"/>
      <c r="AC120" s="442"/>
      <c r="AD120" s="345" t="s">
        <v>378</v>
      </c>
      <c r="AE120" s="346"/>
      <c r="AF120" s="443">
        <f>SUM(AD119:AH119)</f>
        <v>222</v>
      </c>
      <c r="AG120" s="443"/>
      <c r="AH120" s="444"/>
      <c r="AI120" s="345" t="s">
        <v>378</v>
      </c>
      <c r="AJ120" s="346"/>
      <c r="AK120" s="347">
        <f>SUM(AI119:AM119)</f>
        <v>204</v>
      </c>
      <c r="AL120" s="347"/>
      <c r="AM120" s="348"/>
      <c r="AN120" s="345" t="s">
        <v>378</v>
      </c>
      <c r="AO120" s="346"/>
      <c r="AP120" s="347">
        <f>SUM(AN119:AR119)</f>
        <v>360</v>
      </c>
      <c r="AQ120" s="347"/>
      <c r="AR120" s="348"/>
      <c r="AS120" s="437" t="s">
        <v>378</v>
      </c>
      <c r="AT120" s="438"/>
      <c r="AU120" s="439">
        <f>SUM(AS119,AU119)</f>
        <v>1404</v>
      </c>
      <c r="AV120" s="440"/>
      <c r="AW120" s="423"/>
    </row>
    <row r="121" spans="1:62" ht="15.75" thickBot="1" x14ac:dyDescent="0.3">
      <c r="A121" s="323" t="s">
        <v>369</v>
      </c>
      <c r="B121" s="324"/>
      <c r="C121" s="324"/>
      <c r="D121" s="325"/>
      <c r="E121" s="352">
        <f>H115</f>
        <v>606</v>
      </c>
      <c r="F121" s="353"/>
      <c r="G121" s="353"/>
      <c r="H121" s="353"/>
      <c r="I121" s="354"/>
      <c r="J121" s="352">
        <f>M115</f>
        <v>584</v>
      </c>
      <c r="K121" s="353"/>
      <c r="L121" s="353"/>
      <c r="M121" s="353"/>
      <c r="N121" s="354"/>
      <c r="O121" s="352">
        <f>R115</f>
        <v>531</v>
      </c>
      <c r="P121" s="353"/>
      <c r="Q121" s="353"/>
      <c r="R121" s="353"/>
      <c r="S121" s="354"/>
      <c r="T121" s="352">
        <f>W115</f>
        <v>592</v>
      </c>
      <c r="U121" s="353"/>
      <c r="V121" s="353"/>
      <c r="W121" s="353"/>
      <c r="X121" s="354"/>
      <c r="Y121" s="352">
        <f>SUM(AB115)</f>
        <v>491</v>
      </c>
      <c r="Z121" s="353"/>
      <c r="AA121" s="353"/>
      <c r="AB121" s="353"/>
      <c r="AC121" s="354"/>
      <c r="AD121" s="339">
        <f>SUM(AG115)</f>
        <v>580</v>
      </c>
      <c r="AE121" s="340"/>
      <c r="AF121" s="340"/>
      <c r="AG121" s="340"/>
      <c r="AH121" s="441"/>
      <c r="AI121" s="352">
        <f>SUM(AL115)</f>
        <v>563</v>
      </c>
      <c r="AJ121" s="353"/>
      <c r="AK121" s="353"/>
      <c r="AL121" s="353"/>
      <c r="AM121" s="354"/>
      <c r="AN121" s="352">
        <f>SUM(AQ115)</f>
        <v>0</v>
      </c>
      <c r="AO121" s="353"/>
      <c r="AP121" s="353"/>
      <c r="AQ121" s="353"/>
      <c r="AR121" s="354"/>
      <c r="AS121" s="445">
        <f>SUM(E121:AR121)</f>
        <v>3947</v>
      </c>
      <c r="AT121" s="446"/>
      <c r="AU121" s="446"/>
      <c r="AV121" s="447"/>
      <c r="AW121" s="424"/>
    </row>
    <row r="122" spans="1:62" ht="15.75" thickBot="1" x14ac:dyDescent="0.3">
      <c r="A122" s="323" t="s">
        <v>370</v>
      </c>
      <c r="B122" s="324"/>
      <c r="C122" s="324"/>
      <c r="D122" s="325"/>
      <c r="E122" s="352">
        <f>SUM(E115,F116)</f>
        <v>294</v>
      </c>
      <c r="F122" s="353"/>
      <c r="G122" s="353"/>
      <c r="H122" s="353"/>
      <c r="I122" s="354"/>
      <c r="J122" s="352">
        <f>SUM(J115,K116)</f>
        <v>316</v>
      </c>
      <c r="K122" s="353"/>
      <c r="L122" s="353"/>
      <c r="M122" s="353"/>
      <c r="N122" s="354"/>
      <c r="O122" s="352">
        <f>SUM(O115,P116)</f>
        <v>397</v>
      </c>
      <c r="P122" s="353"/>
      <c r="Q122" s="353"/>
      <c r="R122" s="353"/>
      <c r="S122" s="354"/>
      <c r="T122" s="352">
        <f>SUM(T115,U116)</f>
        <v>308</v>
      </c>
      <c r="U122" s="353"/>
      <c r="V122" s="353"/>
      <c r="W122" s="353"/>
      <c r="X122" s="354"/>
      <c r="Y122" s="352">
        <f>SUM(Y115,Z116)</f>
        <v>409</v>
      </c>
      <c r="Z122" s="353"/>
      <c r="AA122" s="353"/>
      <c r="AB122" s="353"/>
      <c r="AC122" s="354"/>
      <c r="AD122" s="452">
        <f>SUM(AD115,AE116)</f>
        <v>320</v>
      </c>
      <c r="AE122" s="453"/>
      <c r="AF122" s="453"/>
      <c r="AG122" s="453"/>
      <c r="AH122" s="341"/>
      <c r="AI122" s="352">
        <f>SUM(AI115,AJ116)</f>
        <v>337</v>
      </c>
      <c r="AJ122" s="353"/>
      <c r="AK122" s="353"/>
      <c r="AL122" s="353"/>
      <c r="AM122" s="354"/>
      <c r="AN122" s="352">
        <f>SUM(AN115,AO116)</f>
        <v>360</v>
      </c>
      <c r="AO122" s="353"/>
      <c r="AP122" s="353"/>
      <c r="AQ122" s="353"/>
      <c r="AR122" s="354"/>
      <c r="AS122" s="449">
        <f>SUM(E122:AR122)</f>
        <v>2741</v>
      </c>
      <c r="AT122" s="450"/>
      <c r="AU122" s="450"/>
      <c r="AV122" s="451"/>
      <c r="AW122" s="425"/>
    </row>
    <row r="123" spans="1:62" ht="15.75" thickBot="1" x14ac:dyDescent="0.3">
      <c r="A123" s="323" t="s">
        <v>371</v>
      </c>
      <c r="B123" s="324"/>
      <c r="C123" s="324"/>
      <c r="D123" s="325"/>
      <c r="E123" s="352">
        <f>SUM(E121:I122)</f>
        <v>900</v>
      </c>
      <c r="F123" s="353"/>
      <c r="G123" s="353"/>
      <c r="H123" s="353"/>
      <c r="I123" s="354"/>
      <c r="J123" s="352">
        <f>SUM(J121:N122)</f>
        <v>900</v>
      </c>
      <c r="K123" s="353"/>
      <c r="L123" s="353"/>
      <c r="M123" s="353"/>
      <c r="N123" s="354"/>
      <c r="O123" s="352">
        <f>SUM(O121:S122)</f>
        <v>928</v>
      </c>
      <c r="P123" s="353"/>
      <c r="Q123" s="353"/>
      <c r="R123" s="353"/>
      <c r="S123" s="354"/>
      <c r="T123" s="352">
        <f>SUM(T121:X122)</f>
        <v>900</v>
      </c>
      <c r="U123" s="353"/>
      <c r="V123" s="353"/>
      <c r="W123" s="353"/>
      <c r="X123" s="354"/>
      <c r="Y123" s="352">
        <f>SUM(Y121:AC122)</f>
        <v>900</v>
      </c>
      <c r="Z123" s="353"/>
      <c r="AA123" s="353"/>
      <c r="AB123" s="353"/>
      <c r="AC123" s="354"/>
      <c r="AD123" s="452">
        <f>SUM(AD121:AH122)</f>
        <v>900</v>
      </c>
      <c r="AE123" s="453"/>
      <c r="AF123" s="453"/>
      <c r="AG123" s="453"/>
      <c r="AH123" s="341"/>
      <c r="AI123" s="352">
        <f>SUM(AI121:AM122)</f>
        <v>900</v>
      </c>
      <c r="AJ123" s="353"/>
      <c r="AK123" s="353"/>
      <c r="AL123" s="353"/>
      <c r="AM123" s="354"/>
      <c r="AN123" s="352">
        <f>SUM(AN121:AR122)</f>
        <v>360</v>
      </c>
      <c r="AO123" s="353"/>
      <c r="AP123" s="353"/>
      <c r="AQ123" s="353"/>
      <c r="AR123" s="354"/>
      <c r="AS123" s="449">
        <f>SUM(E123:AR123)</f>
        <v>6688</v>
      </c>
      <c r="AT123" s="450"/>
      <c r="AU123" s="450"/>
      <c r="AV123" s="451"/>
      <c r="AW123" s="199">
        <f>SUM(I115,N115,S115,X115,AC115,AH115,AM115,AR115,AW113)</f>
        <v>220</v>
      </c>
    </row>
    <row r="124" spans="1:62" s="204" customFormat="1" ht="15.75" thickBot="1" x14ac:dyDescent="0.3">
      <c r="A124" s="260"/>
      <c r="B124" s="260"/>
      <c r="C124" s="279"/>
      <c r="D124" s="75"/>
      <c r="E124" s="454"/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48"/>
      <c r="U124" s="448"/>
      <c r="V124" s="448"/>
      <c r="W124" s="448"/>
      <c r="X124" s="448"/>
      <c r="Y124" s="448"/>
      <c r="Z124" s="448"/>
      <c r="AA124" s="448"/>
      <c r="AB124" s="448"/>
      <c r="AC124" s="448"/>
      <c r="AD124" s="448"/>
      <c r="AE124" s="448"/>
      <c r="AF124" s="448"/>
      <c r="AG124" s="448"/>
      <c r="AH124" s="448"/>
      <c r="AI124" s="448"/>
      <c r="AJ124" s="448"/>
      <c r="AK124" s="448"/>
      <c r="AL124" s="448"/>
      <c r="AM124" s="448"/>
      <c r="AN124" s="448"/>
      <c r="AO124" s="448"/>
      <c r="AP124" s="448"/>
      <c r="AQ124" s="448"/>
      <c r="AR124" s="448"/>
      <c r="AS124" s="201"/>
      <c r="AT124" s="202"/>
      <c r="AU124" s="201"/>
      <c r="AV124" s="201"/>
      <c r="AW124" s="203"/>
    </row>
    <row r="125" spans="1:62" ht="15.75" thickBot="1" x14ac:dyDescent="0.3">
      <c r="A125" s="323" t="s">
        <v>372</v>
      </c>
      <c r="B125" s="324"/>
      <c r="C125" s="324"/>
      <c r="D125" s="325"/>
      <c r="E125" s="462">
        <f>E122/13</f>
        <v>22.615384615384617</v>
      </c>
      <c r="F125" s="463"/>
      <c r="G125" s="463"/>
      <c r="H125" s="463"/>
      <c r="I125" s="464"/>
      <c r="J125" s="462">
        <f t="shared" ref="J125" si="26">J122/13</f>
        <v>24.307692307692307</v>
      </c>
      <c r="K125" s="463"/>
      <c r="L125" s="463"/>
      <c r="M125" s="463"/>
      <c r="N125" s="464"/>
      <c r="O125" s="462">
        <f t="shared" ref="O125" si="27">O122/13</f>
        <v>30.53846153846154</v>
      </c>
      <c r="P125" s="463"/>
      <c r="Q125" s="463"/>
      <c r="R125" s="463"/>
      <c r="S125" s="464"/>
      <c r="T125" s="462">
        <f t="shared" ref="T125" si="28">T122/13</f>
        <v>23.692307692307693</v>
      </c>
      <c r="U125" s="463"/>
      <c r="V125" s="463"/>
      <c r="W125" s="463"/>
      <c r="X125" s="464"/>
      <c r="Y125" s="462">
        <f t="shared" ref="Y125" si="29">Y122/13</f>
        <v>31.46153846153846</v>
      </c>
      <c r="Z125" s="463"/>
      <c r="AA125" s="463"/>
      <c r="AB125" s="463"/>
      <c r="AC125" s="464"/>
      <c r="AD125" s="462">
        <f t="shared" ref="AD125" si="30">AD122/13</f>
        <v>24.615384615384617</v>
      </c>
      <c r="AE125" s="463"/>
      <c r="AF125" s="463"/>
      <c r="AG125" s="463"/>
      <c r="AH125" s="464"/>
      <c r="AI125" s="462">
        <f t="shared" ref="AI125" si="31">AI122/13</f>
        <v>25.923076923076923</v>
      </c>
      <c r="AJ125" s="463"/>
      <c r="AK125" s="463"/>
      <c r="AL125" s="463"/>
      <c r="AM125" s="464"/>
      <c r="AN125" s="462">
        <f t="shared" ref="AN125" si="32">AN122/13</f>
        <v>27.692307692307693</v>
      </c>
      <c r="AO125" s="463"/>
      <c r="AP125" s="463"/>
      <c r="AQ125" s="463"/>
      <c r="AR125" s="464"/>
      <c r="AS125" s="465">
        <f>AS122/8/13</f>
        <v>26.35576923076923</v>
      </c>
      <c r="AT125" s="466"/>
      <c r="AU125" s="466"/>
      <c r="AV125" s="467"/>
      <c r="AW125" s="200"/>
    </row>
    <row r="126" spans="1:62" x14ac:dyDescent="0.25">
      <c r="A126" s="36"/>
      <c r="B126" s="36"/>
      <c r="C126" s="8"/>
      <c r="D126" s="23"/>
      <c r="E126" s="250"/>
      <c r="F126" s="11"/>
      <c r="G126" s="244"/>
      <c r="H126" s="11"/>
      <c r="I126" s="244"/>
      <c r="J126" s="11"/>
      <c r="K126" s="244"/>
      <c r="L126" s="11"/>
      <c r="M126" s="244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24"/>
      <c r="AU126" s="9"/>
      <c r="AV126" s="9"/>
      <c r="AW126" s="9"/>
      <c r="AX126" s="9"/>
      <c r="AY126" s="37"/>
      <c r="AZ126" s="37"/>
      <c r="BA126" s="37"/>
      <c r="BB126" s="1"/>
      <c r="BC126" s="1"/>
      <c r="BD126" s="1"/>
      <c r="BE126" s="1"/>
      <c r="BF126" s="1"/>
      <c r="BG126" s="1"/>
      <c r="BH126" s="1"/>
      <c r="BI126" s="1"/>
      <c r="BJ126" s="1"/>
    </row>
    <row r="127" spans="1:62" x14ac:dyDescent="0.25">
      <c r="A127" s="13"/>
      <c r="B127" s="72" t="s">
        <v>226</v>
      </c>
      <c r="C127" s="1"/>
      <c r="D127" s="1"/>
      <c r="E127" s="251"/>
      <c r="F127" s="1"/>
      <c r="G127" s="245"/>
      <c r="H127" s="1"/>
      <c r="I127" s="245"/>
      <c r="J127" s="1"/>
      <c r="K127" s="245"/>
      <c r="L127" s="1"/>
      <c r="M127" s="245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34"/>
      <c r="AG127" s="9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35"/>
      <c r="AU127" s="10"/>
      <c r="AV127" s="10"/>
      <c r="AW127" s="10"/>
      <c r="AX127" s="10"/>
      <c r="AY127" s="10"/>
      <c r="AZ127" s="10"/>
      <c r="BA127" s="10"/>
      <c r="BB127" s="1"/>
      <c r="BC127" s="1"/>
      <c r="BD127" s="1"/>
      <c r="BE127" s="1"/>
      <c r="BF127" s="1"/>
      <c r="BG127" s="1"/>
      <c r="BH127" s="1"/>
      <c r="BI127" s="1"/>
      <c r="BJ127" s="1"/>
    </row>
    <row r="128" spans="1:62" ht="22.5" x14ac:dyDescent="0.25">
      <c r="A128" s="14"/>
      <c r="B128" s="72" t="s">
        <v>227</v>
      </c>
      <c r="C128" s="1"/>
      <c r="D128" s="1"/>
      <c r="E128" s="251"/>
      <c r="F128" s="1"/>
      <c r="G128" s="245"/>
      <c r="H128" s="1"/>
      <c r="I128" s="245"/>
      <c r="J128" s="1"/>
      <c r="K128" s="245"/>
      <c r="L128" s="1"/>
      <c r="M128" s="245"/>
      <c r="N128" s="1"/>
      <c r="O128" s="1"/>
      <c r="P128" s="1"/>
      <c r="Q128" s="1"/>
      <c r="R128" s="1"/>
      <c r="S128" s="1"/>
      <c r="T128" s="1"/>
      <c r="U128" s="1"/>
      <c r="V128" s="9"/>
      <c r="W128" s="9"/>
      <c r="X128" s="45"/>
      <c r="Y128" s="9"/>
      <c r="Z128" s="12"/>
      <c r="AA128" s="12"/>
      <c r="AB128" s="12"/>
      <c r="AC128" s="45"/>
      <c r="AD128" s="9"/>
      <c r="AE128" s="9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35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</row>
    <row r="129" spans="1:62" x14ac:dyDescent="0.25">
      <c r="A129" s="15"/>
      <c r="B129" s="72" t="s">
        <v>228</v>
      </c>
      <c r="C129" s="1"/>
      <c r="D129" s="1"/>
      <c r="E129" s="251"/>
      <c r="F129" s="1"/>
      <c r="G129" s="245"/>
      <c r="H129" s="1"/>
      <c r="I129" s="245"/>
      <c r="J129" s="1"/>
      <c r="K129" s="245"/>
      <c r="L129" s="1"/>
      <c r="M129" s="245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35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</row>
    <row r="130" spans="1:62" x14ac:dyDescent="0.25">
      <c r="A130" s="16"/>
      <c r="B130" s="72" t="s">
        <v>229</v>
      </c>
      <c r="C130" s="1"/>
      <c r="D130" s="1"/>
      <c r="E130" s="251"/>
      <c r="F130" s="1"/>
      <c r="G130" s="245"/>
      <c r="H130" s="1"/>
      <c r="I130" s="245"/>
      <c r="J130" s="1"/>
      <c r="K130" s="245"/>
      <c r="L130" s="1"/>
      <c r="M130" s="245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35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</row>
    <row r="131" spans="1:62" x14ac:dyDescent="0.25">
      <c r="A131" s="218"/>
      <c r="B131" s="72" t="s">
        <v>230</v>
      </c>
      <c r="C131" s="1"/>
      <c r="D131" s="1"/>
      <c r="E131" s="251"/>
      <c r="F131" s="1"/>
      <c r="G131" s="245"/>
      <c r="H131" s="1"/>
      <c r="I131" s="245"/>
      <c r="J131" s="1"/>
      <c r="K131" s="245"/>
      <c r="L131" s="1"/>
      <c r="M131" s="245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35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</row>
    <row r="132" spans="1:62" ht="22.5" x14ac:dyDescent="0.25">
      <c r="A132" s="78"/>
      <c r="B132" s="72" t="s">
        <v>232</v>
      </c>
      <c r="C132" s="1"/>
      <c r="D132" s="1"/>
      <c r="E132" s="251"/>
      <c r="F132" s="1"/>
      <c r="G132" s="245"/>
      <c r="H132" s="1"/>
      <c r="I132" s="245"/>
      <c r="J132" s="1"/>
      <c r="K132" s="245"/>
      <c r="L132" s="1"/>
      <c r="M132" s="245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35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</row>
    <row r="133" spans="1:62" ht="56.25" x14ac:dyDescent="0.25">
      <c r="A133" s="17"/>
      <c r="B133" s="72" t="s">
        <v>231</v>
      </c>
      <c r="C133" s="30"/>
      <c r="D133" s="31"/>
      <c r="E133" s="252"/>
      <c r="F133" s="1"/>
      <c r="G133" s="245"/>
      <c r="H133" s="1"/>
      <c r="I133" s="245"/>
      <c r="J133" s="1"/>
      <c r="K133" s="245"/>
      <c r="L133" s="1"/>
      <c r="M133" s="245"/>
      <c r="N133" s="1"/>
      <c r="O133" s="1"/>
      <c r="P133" s="1"/>
      <c r="Q133" s="1"/>
      <c r="R133" s="1"/>
      <c r="S133" s="1"/>
      <c r="T133" s="1"/>
      <c r="U133" s="1"/>
    </row>
    <row r="134" spans="1:62" ht="15.75" thickBot="1" x14ac:dyDescent="0.3">
      <c r="A134" s="30"/>
      <c r="B134" s="79"/>
      <c r="C134" s="30"/>
      <c r="D134" s="31"/>
      <c r="E134" s="252"/>
      <c r="F134" s="1"/>
      <c r="G134" s="245"/>
      <c r="H134" s="1"/>
      <c r="I134" s="245"/>
      <c r="J134" s="1"/>
      <c r="K134" s="245"/>
      <c r="L134" s="1"/>
      <c r="M134" s="245"/>
      <c r="N134" s="1"/>
      <c r="O134" s="1"/>
      <c r="P134" s="1"/>
      <c r="Q134" s="1"/>
      <c r="R134" s="1"/>
      <c r="S134" s="1"/>
      <c r="T134" s="1"/>
      <c r="U134" s="1"/>
    </row>
    <row r="135" spans="1:62" ht="54" customHeight="1" thickBot="1" x14ac:dyDescent="0.3">
      <c r="A135" s="468" t="s">
        <v>379</v>
      </c>
      <c r="B135" s="469"/>
      <c r="C135" s="472" t="s">
        <v>386</v>
      </c>
      <c r="D135" s="474" t="s">
        <v>387</v>
      </c>
      <c r="E135" s="328" t="s">
        <v>388</v>
      </c>
      <c r="F135" s="329"/>
      <c r="G135" s="330"/>
      <c r="H135" s="476" t="s">
        <v>389</v>
      </c>
      <c r="I135" s="477"/>
      <c r="J135" s="477"/>
      <c r="K135" s="478"/>
      <c r="L135" s="476" t="s">
        <v>390</v>
      </c>
      <c r="M135" s="477"/>
      <c r="N135" s="477"/>
      <c r="O135" s="478"/>
    </row>
    <row r="136" spans="1:62" ht="15.75" thickBot="1" x14ac:dyDescent="0.3">
      <c r="A136" s="470"/>
      <c r="B136" s="471"/>
      <c r="C136" s="473"/>
      <c r="D136" s="475"/>
      <c r="E136" s="331"/>
      <c r="F136" s="332"/>
      <c r="G136" s="333"/>
      <c r="H136" s="479" t="s">
        <v>391</v>
      </c>
      <c r="I136" s="480"/>
      <c r="J136" s="481" t="s">
        <v>11</v>
      </c>
      <c r="K136" s="479"/>
      <c r="L136" s="482" t="s">
        <v>391</v>
      </c>
      <c r="M136" s="483"/>
      <c r="N136" s="484" t="s">
        <v>11</v>
      </c>
      <c r="O136" s="481"/>
    </row>
    <row r="137" spans="1:62" x14ac:dyDescent="0.25">
      <c r="A137" s="455" t="s">
        <v>226</v>
      </c>
      <c r="B137" s="456"/>
      <c r="C137" s="70">
        <f>SUM(E4:G6,E11:G14,J17:L17,J20:L24,O31:Q43,T52:V63,Y67:AA67,Y70:AA79,AD84:AF94,AI96:AK106,AN111:AP112)</f>
        <v>2089</v>
      </c>
      <c r="D137" s="80">
        <f>C137/$C$149</f>
        <v>0.76213060926669096</v>
      </c>
      <c r="E137" s="334" t="s">
        <v>6</v>
      </c>
      <c r="F137" s="335"/>
      <c r="G137" s="336"/>
      <c r="H137" s="457">
        <f>SUM(I4:I6,I11:I14,N17,N20:N24,S31:S43,X52:X63,AC67,AC70:AC79,AH84:AH94,AM96:AM106,AR111:AR112)</f>
        <v>157</v>
      </c>
      <c r="I137" s="458"/>
      <c r="J137" s="459">
        <f t="shared" ref="J137:J147" si="33">H137/$H$149</f>
        <v>0.65416666666666667</v>
      </c>
      <c r="K137" s="460"/>
      <c r="L137" s="457" t="s">
        <v>6</v>
      </c>
      <c r="M137" s="458"/>
      <c r="N137" s="458" t="s">
        <v>6</v>
      </c>
      <c r="O137" s="461"/>
    </row>
    <row r="138" spans="1:62" x14ac:dyDescent="0.25">
      <c r="A138" s="485" t="s">
        <v>227</v>
      </c>
      <c r="B138" s="486"/>
      <c r="C138" s="56">
        <f>SUM(E7:G10,E15:G15,J18:L19,J25:L28,O44:Q49,T51:V51,T64:V66,Y68:AA69,Y80:AA83,AD95:AF95,AI107:AK107)</f>
        <v>572</v>
      </c>
      <c r="D138" s="81">
        <f>C138/$C$149</f>
        <v>0.20868296242247356</v>
      </c>
      <c r="E138" s="501" t="s">
        <v>6</v>
      </c>
      <c r="F138" s="502"/>
      <c r="G138" s="503"/>
      <c r="H138" s="487">
        <f>SUM(I7:I10,I15,N18:N19,N25:N28,S44:S49,X51,X64:X66,AC68:AC69,AC80:AC83,AH95,AM107)</f>
        <v>51</v>
      </c>
      <c r="I138" s="488"/>
      <c r="J138" s="489">
        <f t="shared" si="33"/>
        <v>0.21249999999999999</v>
      </c>
      <c r="K138" s="490"/>
      <c r="L138" s="487" t="s">
        <v>6</v>
      </c>
      <c r="M138" s="488"/>
      <c r="N138" s="488" t="s">
        <v>6</v>
      </c>
      <c r="O138" s="491"/>
    </row>
    <row r="139" spans="1:62" ht="15.75" thickBot="1" x14ac:dyDescent="0.3">
      <c r="A139" s="492" t="s">
        <v>228</v>
      </c>
      <c r="B139" s="493"/>
      <c r="C139" s="71">
        <f>SUM(E16:G16,J29:L30,O50:Q50,AI108:AK109)</f>
        <v>80</v>
      </c>
      <c r="D139" s="82">
        <f t="shared" ref="D139:D147" si="34">C139/$C$149</f>
        <v>2.9186428310835462E-2</v>
      </c>
      <c r="E139" s="504" t="s">
        <v>6</v>
      </c>
      <c r="F139" s="505"/>
      <c r="G139" s="506"/>
      <c r="H139" s="494">
        <f>SUM(I16,N29:N30,S50,AM108:AM109)</f>
        <v>12</v>
      </c>
      <c r="I139" s="495"/>
      <c r="J139" s="496">
        <f t="shared" si="33"/>
        <v>0.05</v>
      </c>
      <c r="K139" s="497"/>
      <c r="L139" s="498" t="s">
        <v>12</v>
      </c>
      <c r="M139" s="499"/>
      <c r="N139" s="499" t="s">
        <v>13</v>
      </c>
      <c r="O139" s="500"/>
    </row>
    <row r="140" spans="1:62" x14ac:dyDescent="0.25">
      <c r="A140" s="455" t="s">
        <v>380</v>
      </c>
      <c r="B140" s="456"/>
      <c r="C140" s="70">
        <f>SUM(E4:G10,J17:L19,O31:Q34)</f>
        <v>294</v>
      </c>
      <c r="D140" s="80">
        <f t="shared" si="34"/>
        <v>0.10726012404232033</v>
      </c>
      <c r="E140" s="334" t="s">
        <v>6</v>
      </c>
      <c r="F140" s="335"/>
      <c r="G140" s="336"/>
      <c r="H140" s="457">
        <f>SUM(I4:I10,N17:N19,S31:S34)</f>
        <v>30</v>
      </c>
      <c r="I140" s="458"/>
      <c r="J140" s="459">
        <f t="shared" si="33"/>
        <v>0.125</v>
      </c>
      <c r="K140" s="460"/>
      <c r="L140" s="457" t="s">
        <v>14</v>
      </c>
      <c r="M140" s="458"/>
      <c r="N140" s="458" t="s">
        <v>21</v>
      </c>
      <c r="O140" s="461"/>
    </row>
    <row r="141" spans="1:62" x14ac:dyDescent="0.25">
      <c r="A141" s="485" t="s">
        <v>249</v>
      </c>
      <c r="B141" s="486"/>
      <c r="C141" s="56">
        <f>SUM(E11:G15,J20:L28,O35:Q48,T51:V51,Y67:AA69,AD84:AF84)</f>
        <v>713</v>
      </c>
      <c r="D141" s="81">
        <f t="shared" si="34"/>
        <v>0.26012404232032105</v>
      </c>
      <c r="E141" s="501" t="s">
        <v>6</v>
      </c>
      <c r="F141" s="502"/>
      <c r="G141" s="503"/>
      <c r="H141" s="487">
        <f>SUM(I11:I15,N20:N28,S35:S48,X51,AC67,AC68:AC69,AH84)</f>
        <v>63</v>
      </c>
      <c r="I141" s="488"/>
      <c r="J141" s="489">
        <f t="shared" si="33"/>
        <v>0.26250000000000001</v>
      </c>
      <c r="K141" s="490"/>
      <c r="L141" s="487" t="s">
        <v>15</v>
      </c>
      <c r="M141" s="488"/>
      <c r="N141" s="488" t="s">
        <v>16</v>
      </c>
      <c r="O141" s="491"/>
    </row>
    <row r="142" spans="1:62" x14ac:dyDescent="0.25">
      <c r="A142" s="485" t="s">
        <v>277</v>
      </c>
      <c r="B142" s="486"/>
      <c r="C142" s="56">
        <f>SUM(O49:Q49,T52:V66,Y70:AA83,AD85:AF95,AI96:AK106,AI107:AK107,AN111:AP112)</f>
        <v>1654</v>
      </c>
      <c r="D142" s="81">
        <f t="shared" si="34"/>
        <v>0.60342940532652312</v>
      </c>
      <c r="E142" s="501" t="s">
        <v>6</v>
      </c>
      <c r="F142" s="502"/>
      <c r="G142" s="503"/>
      <c r="H142" s="487">
        <f>SUM(S49,X52:X66,AC70:AC83,AH85:AH95,AM96:AM107,AR111:AR112)</f>
        <v>115</v>
      </c>
      <c r="I142" s="488"/>
      <c r="J142" s="489">
        <f t="shared" si="33"/>
        <v>0.47916666666666669</v>
      </c>
      <c r="K142" s="490"/>
      <c r="L142" s="487" t="s">
        <v>17</v>
      </c>
      <c r="M142" s="488"/>
      <c r="N142" s="488" t="s">
        <v>18</v>
      </c>
      <c r="O142" s="491"/>
    </row>
    <row r="143" spans="1:62" ht="15.75" thickBot="1" x14ac:dyDescent="0.3">
      <c r="A143" s="492" t="s">
        <v>228</v>
      </c>
      <c r="B143" s="493"/>
      <c r="C143" s="71">
        <f>SUM(E16:G16,J29:L30,O50:Q50,AI108:AK109)</f>
        <v>80</v>
      </c>
      <c r="D143" s="82">
        <f t="shared" si="34"/>
        <v>2.9186428310835462E-2</v>
      </c>
      <c r="E143" s="504" t="s">
        <v>6</v>
      </c>
      <c r="F143" s="505"/>
      <c r="G143" s="506"/>
      <c r="H143" s="494">
        <f>SUM(I16,N29:N30,S50,AM108:AM109)</f>
        <v>12</v>
      </c>
      <c r="I143" s="495"/>
      <c r="J143" s="496">
        <f t="shared" si="33"/>
        <v>0.05</v>
      </c>
      <c r="K143" s="497"/>
      <c r="L143" s="498" t="s">
        <v>12</v>
      </c>
      <c r="M143" s="499"/>
      <c r="N143" s="499" t="s">
        <v>13</v>
      </c>
      <c r="O143" s="500"/>
    </row>
    <row r="144" spans="1:62" x14ac:dyDescent="0.25">
      <c r="A144" s="507" t="s">
        <v>381</v>
      </c>
      <c r="B144" s="508"/>
      <c r="C144" s="53">
        <f>SUM(AS117)</f>
        <v>1337</v>
      </c>
      <c r="D144" s="205">
        <f t="shared" si="34"/>
        <v>0.48777818314483767</v>
      </c>
      <c r="E144" s="334" t="s">
        <v>19</v>
      </c>
      <c r="F144" s="335"/>
      <c r="G144" s="336"/>
      <c r="H144" s="457">
        <f>SUM(I4:I5,I9:I15,N17,N20:N22,N24:N30,S31:S41,S43:S46,S49:S50,X51:X52,X54,X56,X58,X60:X61,X63:X64,X66,AC67:AC72,AC74,AC76,AC78,AC80,AC82,AH84:AH85,AH87,AH89,AH91,AH93,AM96,AM98,AM100,AM102:AM103,AM105,AM107,AM109)</f>
        <v>124</v>
      </c>
      <c r="I144" s="458"/>
      <c r="J144" s="459">
        <f t="shared" si="33"/>
        <v>0.51666666666666672</v>
      </c>
      <c r="K144" s="460"/>
      <c r="L144" s="457" t="s">
        <v>6</v>
      </c>
      <c r="M144" s="458"/>
      <c r="N144" s="458" t="s">
        <v>6</v>
      </c>
      <c r="O144" s="461"/>
    </row>
    <row r="145" spans="1:15" x14ac:dyDescent="0.25">
      <c r="A145" s="509" t="s">
        <v>382</v>
      </c>
      <c r="B145" s="83" t="s">
        <v>384</v>
      </c>
      <c r="C145" s="66">
        <f>SUM(AS119)</f>
        <v>306</v>
      </c>
      <c r="D145" s="81">
        <f t="shared" si="34"/>
        <v>0.11163808828894564</v>
      </c>
      <c r="E145" s="501" t="s">
        <v>6</v>
      </c>
      <c r="F145" s="502"/>
      <c r="G145" s="503"/>
      <c r="H145" s="487">
        <f>SUM(I6:I8,I16,N18:N19,N23,S42,S47:S48,X53,X65,AH86,AH95,AM108)</f>
        <v>32</v>
      </c>
      <c r="I145" s="488"/>
      <c r="J145" s="489">
        <f t="shared" si="33"/>
        <v>0.13333333333333333</v>
      </c>
      <c r="K145" s="490"/>
      <c r="L145" s="487" t="s">
        <v>6</v>
      </c>
      <c r="M145" s="488"/>
      <c r="N145" s="488" t="s">
        <v>6</v>
      </c>
      <c r="O145" s="491"/>
    </row>
    <row r="146" spans="1:15" x14ac:dyDescent="0.25">
      <c r="A146" s="510"/>
      <c r="B146" s="83" t="s">
        <v>237</v>
      </c>
      <c r="C146" s="66">
        <f>SUM(AU119)</f>
        <v>1098</v>
      </c>
      <c r="D146" s="81">
        <f t="shared" si="34"/>
        <v>0.40058372856621671</v>
      </c>
      <c r="E146" s="501" t="s">
        <v>6</v>
      </c>
      <c r="F146" s="502"/>
      <c r="G146" s="503"/>
      <c r="H146" s="487">
        <f>SUM(X55,X57,X59,X62,AC73,AC75,AC77,AC79,AC81,AC83,AH88,AH90,AH92,AH94,AM97,AM99,AM101,AM104,AM106,AR111:AR112)</f>
        <v>64</v>
      </c>
      <c r="I146" s="488"/>
      <c r="J146" s="489">
        <f t="shared" si="33"/>
        <v>0.26666666666666666</v>
      </c>
      <c r="K146" s="490"/>
      <c r="L146" s="487" t="s">
        <v>6</v>
      </c>
      <c r="M146" s="488"/>
      <c r="N146" s="488" t="s">
        <v>6</v>
      </c>
      <c r="O146" s="491"/>
    </row>
    <row r="147" spans="1:15" ht="15.75" thickBot="1" x14ac:dyDescent="0.3">
      <c r="A147" s="511"/>
      <c r="B147" s="84" t="s">
        <v>383</v>
      </c>
      <c r="C147" s="67">
        <f>SUM(C145:C146)</f>
        <v>1404</v>
      </c>
      <c r="D147" s="81">
        <f t="shared" si="34"/>
        <v>0.51222181685516233</v>
      </c>
      <c r="E147" s="504" t="s">
        <v>20</v>
      </c>
      <c r="F147" s="505"/>
      <c r="G147" s="506"/>
      <c r="H147" s="494">
        <f>SUM(H145:I146)</f>
        <v>96</v>
      </c>
      <c r="I147" s="495"/>
      <c r="J147" s="496">
        <f t="shared" si="33"/>
        <v>0.4</v>
      </c>
      <c r="K147" s="497"/>
      <c r="L147" s="498" t="s">
        <v>22</v>
      </c>
      <c r="M147" s="499"/>
      <c r="N147" s="499" t="s">
        <v>6</v>
      </c>
      <c r="O147" s="500"/>
    </row>
    <row r="148" spans="1:15" x14ac:dyDescent="0.25">
      <c r="A148" s="512" t="s">
        <v>385</v>
      </c>
      <c r="B148" s="513"/>
      <c r="C148" s="70" t="s">
        <v>6</v>
      </c>
      <c r="D148" s="69" t="s">
        <v>6</v>
      </c>
      <c r="E148" s="334" t="s">
        <v>6</v>
      </c>
      <c r="F148" s="335"/>
      <c r="G148" s="336"/>
      <c r="H148" s="514">
        <v>20</v>
      </c>
      <c r="I148" s="515"/>
      <c r="J148" s="516">
        <f>H148/240</f>
        <v>8.3333333333333329E-2</v>
      </c>
      <c r="K148" s="517"/>
      <c r="L148" s="457">
        <v>20</v>
      </c>
      <c r="M148" s="458"/>
      <c r="N148" s="518">
        <f>L148/240</f>
        <v>8.3333333333333329E-2</v>
      </c>
      <c r="O148" s="519"/>
    </row>
    <row r="149" spans="1:15" ht="15.75" thickBot="1" x14ac:dyDescent="0.3">
      <c r="A149" s="492" t="s">
        <v>386</v>
      </c>
      <c r="B149" s="493"/>
      <c r="C149" s="85">
        <f>C144+C147</f>
        <v>2741</v>
      </c>
      <c r="D149" s="86">
        <v>1</v>
      </c>
      <c r="E149" s="526" t="s">
        <v>6</v>
      </c>
      <c r="F149" s="443"/>
      <c r="G149" s="444"/>
      <c r="H149" s="520">
        <v>240</v>
      </c>
      <c r="I149" s="521"/>
      <c r="J149" s="522">
        <v>1</v>
      </c>
      <c r="K149" s="523"/>
      <c r="L149" s="494">
        <v>240</v>
      </c>
      <c r="M149" s="495"/>
      <c r="N149" s="524">
        <v>1</v>
      </c>
      <c r="O149" s="525"/>
    </row>
    <row r="151" spans="1:15" x14ac:dyDescent="0.25">
      <c r="A151" s="219" t="s">
        <v>392</v>
      </c>
    </row>
  </sheetData>
  <sheetProtection password="CB21" sheet="1" objects="1" scenarios="1" selectLockedCells="1" sort="0" autoFilter="0" pivotTables="0" selectUnlockedCells="1"/>
  <mergeCells count="296">
    <mergeCell ref="A148:B148"/>
    <mergeCell ref="H148:I148"/>
    <mergeCell ref="J148:K148"/>
    <mergeCell ref="L148:M148"/>
    <mergeCell ref="N148:O148"/>
    <mergeCell ref="A149:B149"/>
    <mergeCell ref="H149:I149"/>
    <mergeCell ref="J149:K149"/>
    <mergeCell ref="L149:M149"/>
    <mergeCell ref="N149:O149"/>
    <mergeCell ref="E148:G148"/>
    <mergeCell ref="E149:G149"/>
    <mergeCell ref="H146:I146"/>
    <mergeCell ref="J146:K146"/>
    <mergeCell ref="L146:M146"/>
    <mergeCell ref="N146:O146"/>
    <mergeCell ref="H147:I147"/>
    <mergeCell ref="J147:K147"/>
    <mergeCell ref="L147:M147"/>
    <mergeCell ref="N147:O147"/>
    <mergeCell ref="A144:B144"/>
    <mergeCell ref="H144:I144"/>
    <mergeCell ref="J144:K144"/>
    <mergeCell ref="L144:M144"/>
    <mergeCell ref="N144:O144"/>
    <mergeCell ref="A145:A147"/>
    <mergeCell ref="H145:I145"/>
    <mergeCell ref="J145:K145"/>
    <mergeCell ref="L145:M145"/>
    <mergeCell ref="N145:O145"/>
    <mergeCell ref="E144:G144"/>
    <mergeCell ref="E145:G145"/>
    <mergeCell ref="E146:G146"/>
    <mergeCell ref="E147:G147"/>
    <mergeCell ref="A142:B142"/>
    <mergeCell ref="H142:I142"/>
    <mergeCell ref="J142:K142"/>
    <mergeCell ref="L142:M142"/>
    <mergeCell ref="N142:O142"/>
    <mergeCell ref="A143:B143"/>
    <mergeCell ref="H143:I143"/>
    <mergeCell ref="J143:K143"/>
    <mergeCell ref="L143:M143"/>
    <mergeCell ref="N143:O143"/>
    <mergeCell ref="E142:G142"/>
    <mergeCell ref="E143:G143"/>
    <mergeCell ref="A140:B140"/>
    <mergeCell ref="H140:I140"/>
    <mergeCell ref="J140:K140"/>
    <mergeCell ref="L140:M140"/>
    <mergeCell ref="N140:O140"/>
    <mergeCell ref="A141:B141"/>
    <mergeCell ref="H141:I141"/>
    <mergeCell ref="J141:K141"/>
    <mergeCell ref="L141:M141"/>
    <mergeCell ref="N141:O141"/>
    <mergeCell ref="E140:G140"/>
    <mergeCell ref="E141:G141"/>
    <mergeCell ref="A138:B138"/>
    <mergeCell ref="H138:I138"/>
    <mergeCell ref="J138:K138"/>
    <mergeCell ref="L138:M138"/>
    <mergeCell ref="N138:O138"/>
    <mergeCell ref="A139:B139"/>
    <mergeCell ref="H139:I139"/>
    <mergeCell ref="J139:K139"/>
    <mergeCell ref="L139:M139"/>
    <mergeCell ref="N139:O139"/>
    <mergeCell ref="E138:G138"/>
    <mergeCell ref="E139:G139"/>
    <mergeCell ref="AS125:AV125"/>
    <mergeCell ref="A135:B136"/>
    <mergeCell ref="C135:C136"/>
    <mergeCell ref="D135:D136"/>
    <mergeCell ref="H135:K135"/>
    <mergeCell ref="L135:O135"/>
    <mergeCell ref="H136:I136"/>
    <mergeCell ref="J136:K136"/>
    <mergeCell ref="E125:I125"/>
    <mergeCell ref="J125:N125"/>
    <mergeCell ref="O125:S125"/>
    <mergeCell ref="T125:X125"/>
    <mergeCell ref="Y125:AC125"/>
    <mergeCell ref="AD125:AH125"/>
    <mergeCell ref="AI125:AM125"/>
    <mergeCell ref="L136:M136"/>
    <mergeCell ref="N136:O136"/>
    <mergeCell ref="AN122:AR122"/>
    <mergeCell ref="E124:I124"/>
    <mergeCell ref="J124:N124"/>
    <mergeCell ref="O124:S124"/>
    <mergeCell ref="T124:X124"/>
    <mergeCell ref="Y124:AC124"/>
    <mergeCell ref="AD124:AH124"/>
    <mergeCell ref="AI124:AM124"/>
    <mergeCell ref="A137:B137"/>
    <mergeCell ref="H137:I137"/>
    <mergeCell ref="J137:K137"/>
    <mergeCell ref="L137:M137"/>
    <mergeCell ref="N137:O137"/>
    <mergeCell ref="AN125:AR125"/>
    <mergeCell ref="AN121:AR121"/>
    <mergeCell ref="AS121:AV121"/>
    <mergeCell ref="J120:K120"/>
    <mergeCell ref="L120:N120"/>
    <mergeCell ref="O120:P120"/>
    <mergeCell ref="Q120:S120"/>
    <mergeCell ref="T120:U120"/>
    <mergeCell ref="V120:X120"/>
    <mergeCell ref="AN124:AR124"/>
    <mergeCell ref="AS122:AV122"/>
    <mergeCell ref="J123:N123"/>
    <mergeCell ref="O123:S123"/>
    <mergeCell ref="T123:X123"/>
    <mergeCell ref="Y123:AC123"/>
    <mergeCell ref="AD123:AH123"/>
    <mergeCell ref="AI123:AM123"/>
    <mergeCell ref="AN123:AR123"/>
    <mergeCell ref="AS123:AV123"/>
    <mergeCell ref="J122:N122"/>
    <mergeCell ref="O122:S122"/>
    <mergeCell ref="T122:X122"/>
    <mergeCell ref="Y122:AC122"/>
    <mergeCell ref="AD122:AH122"/>
    <mergeCell ref="AI122:AM122"/>
    <mergeCell ref="J121:N121"/>
    <mergeCell ref="O121:S121"/>
    <mergeCell ref="T121:X121"/>
    <mergeCell ref="Y121:AC121"/>
    <mergeCell ref="AD121:AH121"/>
    <mergeCell ref="AA120:AC120"/>
    <mergeCell ref="AD120:AE120"/>
    <mergeCell ref="AF120:AH120"/>
    <mergeCell ref="AI120:AJ120"/>
    <mergeCell ref="AI121:AM121"/>
    <mergeCell ref="Q119:S119"/>
    <mergeCell ref="T119:U119"/>
    <mergeCell ref="V119:X119"/>
    <mergeCell ref="Y119:Z119"/>
    <mergeCell ref="AA119:AC119"/>
    <mergeCell ref="AD119:AE119"/>
    <mergeCell ref="AP120:AR120"/>
    <mergeCell ref="AS120:AT120"/>
    <mergeCell ref="AU120:AV120"/>
    <mergeCell ref="AK120:AM120"/>
    <mergeCell ref="AN120:AO120"/>
    <mergeCell ref="AI118:AJ118"/>
    <mergeCell ref="AU119:AV119"/>
    <mergeCell ref="AK119:AM119"/>
    <mergeCell ref="AN119:AO119"/>
    <mergeCell ref="AP119:AR119"/>
    <mergeCell ref="AS119:AT119"/>
    <mergeCell ref="Y120:Z120"/>
    <mergeCell ref="AF119:AH119"/>
    <mergeCell ref="AI119:AJ119"/>
    <mergeCell ref="AH115:AH116"/>
    <mergeCell ref="AI115:AI116"/>
    <mergeCell ref="AL115:AL116"/>
    <mergeCell ref="AM115:AM116"/>
    <mergeCell ref="AS117:AV117"/>
    <mergeCell ref="AW117:AW122"/>
    <mergeCell ref="J118:K118"/>
    <mergeCell ref="L118:N118"/>
    <mergeCell ref="O118:P118"/>
    <mergeCell ref="Q118:S118"/>
    <mergeCell ref="T118:U118"/>
    <mergeCell ref="AK118:AM118"/>
    <mergeCell ref="AN118:AO118"/>
    <mergeCell ref="AP118:AR118"/>
    <mergeCell ref="AS118:AT118"/>
    <mergeCell ref="AU118:AV118"/>
    <mergeCell ref="J119:K119"/>
    <mergeCell ref="L119:N119"/>
    <mergeCell ref="O119:P119"/>
    <mergeCell ref="V118:X118"/>
    <mergeCell ref="Y118:Z118"/>
    <mergeCell ref="AA118:AC118"/>
    <mergeCell ref="AD118:AE118"/>
    <mergeCell ref="AF118:AH118"/>
    <mergeCell ref="O115:O116"/>
    <mergeCell ref="R115:R116"/>
    <mergeCell ref="S115:S116"/>
    <mergeCell ref="T115:T116"/>
    <mergeCell ref="W115:W116"/>
    <mergeCell ref="AS116:AV116"/>
    <mergeCell ref="F116:G116"/>
    <mergeCell ref="C105:C106"/>
    <mergeCell ref="J117:N117"/>
    <mergeCell ref="O117:S117"/>
    <mergeCell ref="T117:X117"/>
    <mergeCell ref="Y117:AC117"/>
    <mergeCell ref="AD117:AH117"/>
    <mergeCell ref="AI117:AM117"/>
    <mergeCell ref="AN117:AR117"/>
    <mergeCell ref="AR115:AR116"/>
    <mergeCell ref="AS115:AW115"/>
    <mergeCell ref="K116:L116"/>
    <mergeCell ref="P116:Q116"/>
    <mergeCell ref="U116:V116"/>
    <mergeCell ref="Z116:AA116"/>
    <mergeCell ref="AE116:AF116"/>
    <mergeCell ref="AJ116:AK116"/>
    <mergeCell ref="AO116:AP116"/>
    <mergeCell ref="AX105:AX106"/>
    <mergeCell ref="AY105:AY106"/>
    <mergeCell ref="C93:C94"/>
    <mergeCell ref="AX93:AX94"/>
    <mergeCell ref="AY93:AY94"/>
    <mergeCell ref="C96:C101"/>
    <mergeCell ref="AX96:AX101"/>
    <mergeCell ref="AY96:AY101"/>
    <mergeCell ref="C85:C86"/>
    <mergeCell ref="AX85:AX86"/>
    <mergeCell ref="AY85:AY86"/>
    <mergeCell ref="C87:C92"/>
    <mergeCell ref="AX87:AX92"/>
    <mergeCell ref="AY87:AY92"/>
    <mergeCell ref="C102:C104"/>
    <mergeCell ref="AX102:AX104"/>
    <mergeCell ref="AY102:AY104"/>
    <mergeCell ref="AX80:AX81"/>
    <mergeCell ref="AY80:AY81"/>
    <mergeCell ref="C82:C83"/>
    <mergeCell ref="AX82:AX83"/>
    <mergeCell ref="AY82:AY83"/>
    <mergeCell ref="C72:C77"/>
    <mergeCell ref="AX72:AX77"/>
    <mergeCell ref="AY72:AY77"/>
    <mergeCell ref="C78:C79"/>
    <mergeCell ref="AX78:AX79"/>
    <mergeCell ref="AY78:AY79"/>
    <mergeCell ref="AX54:AX59"/>
    <mergeCell ref="AY54:AY59"/>
    <mergeCell ref="C64:C65"/>
    <mergeCell ref="AX64:AX65"/>
    <mergeCell ref="AY64:AY65"/>
    <mergeCell ref="AX41:AX42"/>
    <mergeCell ref="AY41:AY42"/>
    <mergeCell ref="C52:C53"/>
    <mergeCell ref="AX52:AX53"/>
    <mergeCell ref="AY52:AY53"/>
    <mergeCell ref="AX5:AX6"/>
    <mergeCell ref="AY5:AY6"/>
    <mergeCell ref="AX22:AX23"/>
    <mergeCell ref="AY22:AY23"/>
    <mergeCell ref="AX1:AX3"/>
    <mergeCell ref="AY1:AY3"/>
    <mergeCell ref="E2:I2"/>
    <mergeCell ref="J2:N2"/>
    <mergeCell ref="O2:S2"/>
    <mergeCell ref="T2:X2"/>
    <mergeCell ref="Y2:AC2"/>
    <mergeCell ref="AD2:AH2"/>
    <mergeCell ref="A1:A3"/>
    <mergeCell ref="B1:B3"/>
    <mergeCell ref="C1:C3"/>
    <mergeCell ref="E1:AR1"/>
    <mergeCell ref="AI2:AM2"/>
    <mergeCell ref="AN2:AR2"/>
    <mergeCell ref="AS1:AW2"/>
    <mergeCell ref="D1:D3"/>
    <mergeCell ref="A115:D116"/>
    <mergeCell ref="C54:C59"/>
    <mergeCell ref="C80:C81"/>
    <mergeCell ref="H115:H116"/>
    <mergeCell ref="I115:I116"/>
    <mergeCell ref="J115:J116"/>
    <mergeCell ref="M115:M116"/>
    <mergeCell ref="AN115:AN116"/>
    <mergeCell ref="AQ115:AQ116"/>
    <mergeCell ref="X115:X116"/>
    <mergeCell ref="Y115:Y116"/>
    <mergeCell ref="AB115:AB116"/>
    <mergeCell ref="AC115:AC116"/>
    <mergeCell ref="AD115:AD116"/>
    <mergeCell ref="AG115:AG116"/>
    <mergeCell ref="N115:N116"/>
    <mergeCell ref="A117:D117"/>
    <mergeCell ref="A118:D120"/>
    <mergeCell ref="A121:D121"/>
    <mergeCell ref="A122:D122"/>
    <mergeCell ref="A123:D123"/>
    <mergeCell ref="A125:D125"/>
    <mergeCell ref="E135:G136"/>
    <mergeCell ref="E137:G137"/>
    <mergeCell ref="E115:E116"/>
    <mergeCell ref="E117:I117"/>
    <mergeCell ref="E118:F118"/>
    <mergeCell ref="G118:I118"/>
    <mergeCell ref="E120:F120"/>
    <mergeCell ref="G120:I120"/>
    <mergeCell ref="E119:F119"/>
    <mergeCell ref="G119:I119"/>
    <mergeCell ref="E121:I121"/>
    <mergeCell ref="E123:I123"/>
    <mergeCell ref="E122:I122"/>
  </mergeCells>
  <pageMargins left="0.25" right="0.25" top="0.4375" bottom="0.32083333333333336" header="0.11666666666666667" footer="0.105"/>
  <pageSetup paperSize="8" scale="56" orientation="landscape"/>
  <headerFooter>
    <oddHeader>&amp;L&amp;"Times New Roman,Normál"&amp;12Szülésznő szakirány&amp;C&amp;"Times New Roman,Normál"&amp;12Ápolás és betegellátás alapképzési szak
2014/2015. tanév&amp;R&amp;"Times New Roman,Normál"&amp;12I.-VIII. szemeszter
Nappali munkarend</oddHeader>
    <oddFooter>&amp;C&amp;P/&amp;N</oddFooter>
  </headerFooter>
  <rowBreaks count="1" manualBreakCount="1">
    <brk id="53" max="50" man="1"/>
  </rowBreaks>
  <ignoredErrors>
    <ignoredError sqref="H139:I143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CV151"/>
  <sheetViews>
    <sheetView tabSelected="1" workbookViewId="0">
      <selection activeCell="A5" sqref="A5"/>
    </sheetView>
  </sheetViews>
  <sheetFormatPr defaultColWidth="11.42578125" defaultRowHeight="15" x14ac:dyDescent="0.25"/>
  <cols>
    <col min="1" max="2" width="14.7109375" style="91" customWidth="1"/>
    <col min="3" max="3" width="31.42578125" style="74" customWidth="1"/>
    <col min="4" max="4" width="26" style="74" customWidth="1"/>
    <col min="5" max="5" width="4.42578125" style="74" customWidth="1"/>
    <col min="6" max="6" width="4.85546875" style="74" customWidth="1"/>
    <col min="7" max="7" width="5" style="74" customWidth="1"/>
    <col min="8" max="8" width="5.85546875" style="248" customWidth="1"/>
    <col min="9" max="9" width="3.85546875" style="74" customWidth="1"/>
    <col min="10" max="10" width="4.28515625" style="74" customWidth="1"/>
    <col min="11" max="11" width="4.85546875" style="74" customWidth="1"/>
    <col min="12" max="12" width="5" style="74" customWidth="1"/>
    <col min="13" max="13" width="5.85546875" style="74" customWidth="1"/>
    <col min="14" max="14" width="3.85546875" style="74" customWidth="1"/>
    <col min="15" max="15" width="4.28515625" style="74" customWidth="1"/>
    <col min="16" max="16" width="4.85546875" style="74" customWidth="1"/>
    <col min="17" max="17" width="5" style="74" customWidth="1"/>
    <col min="18" max="18" width="5.85546875" style="74" customWidth="1"/>
    <col min="19" max="19" width="3.85546875" style="74" customWidth="1"/>
    <col min="20" max="20" width="4.28515625" style="74" customWidth="1"/>
    <col min="21" max="21" width="4.85546875" style="74" customWidth="1"/>
    <col min="22" max="22" width="5" style="74" customWidth="1"/>
    <col min="23" max="23" width="5.85546875" style="74" customWidth="1"/>
    <col min="24" max="24" width="3.85546875" style="74" customWidth="1"/>
    <col min="25" max="25" width="4.28515625" style="74" customWidth="1"/>
    <col min="26" max="26" width="4.85546875" style="74" customWidth="1"/>
    <col min="27" max="27" width="5" style="74" customWidth="1"/>
    <col min="28" max="28" width="5.85546875" style="74" customWidth="1"/>
    <col min="29" max="29" width="3.85546875" style="74" customWidth="1"/>
    <col min="30" max="30" width="4.28515625" style="74" customWidth="1"/>
    <col min="31" max="31" width="4.85546875" style="74" customWidth="1"/>
    <col min="32" max="32" width="5" style="74" customWidth="1"/>
    <col min="33" max="33" width="5.85546875" style="74" customWidth="1"/>
    <col min="34" max="34" width="3.85546875" style="74" customWidth="1"/>
    <col min="35" max="35" width="4.28515625" style="74" customWidth="1"/>
    <col min="36" max="36" width="4.85546875" style="74" customWidth="1"/>
    <col min="37" max="37" width="5" style="74" customWidth="1"/>
    <col min="38" max="38" width="5.85546875" style="74" customWidth="1"/>
    <col min="39" max="39" width="3.85546875" style="74" customWidth="1"/>
    <col min="40" max="40" width="4.28515625" style="74" customWidth="1"/>
    <col min="41" max="41" width="4.85546875" style="74" bestFit="1" customWidth="1"/>
    <col min="42" max="42" width="5" style="74" customWidth="1"/>
    <col min="43" max="43" width="5.85546875" style="74" customWidth="1"/>
    <col min="44" max="44" width="3.85546875" style="74" customWidth="1"/>
    <col min="45" max="45" width="5" style="74" customWidth="1"/>
    <col min="46" max="46" width="4.7109375" style="26" customWidth="1"/>
    <col min="47" max="47" width="6" style="74" customWidth="1"/>
    <col min="48" max="48" width="5.42578125" style="74" customWidth="1"/>
    <col min="49" max="49" width="5.7109375" style="74" customWidth="1"/>
    <col min="50" max="50" width="15.7109375" style="74" customWidth="1"/>
    <col min="51" max="51" width="17.7109375" style="74" customWidth="1"/>
    <col min="52" max="52" width="6.42578125" style="74" customWidth="1"/>
    <col min="53" max="53" width="4" style="74" customWidth="1"/>
    <col min="54" max="55" width="4.85546875" style="74" customWidth="1"/>
    <col min="56" max="57" width="6.7109375" style="74" customWidth="1"/>
    <col min="58" max="58" width="5.7109375" style="74" bestFit="1" customWidth="1"/>
    <col min="59" max="16384" width="11.42578125" style="74"/>
  </cols>
  <sheetData>
    <row r="1" spans="1:55" s="1" customFormat="1" ht="12.95" customHeight="1" thickBot="1" x14ac:dyDescent="0.25">
      <c r="A1" s="355" t="s">
        <v>426</v>
      </c>
      <c r="B1" s="357" t="s">
        <v>225</v>
      </c>
      <c r="C1" s="360" t="s">
        <v>233</v>
      </c>
      <c r="D1" s="366" t="s">
        <v>234</v>
      </c>
      <c r="E1" s="363" t="s">
        <v>240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4"/>
      <c r="AS1" s="369" t="s">
        <v>241</v>
      </c>
      <c r="AT1" s="370"/>
      <c r="AU1" s="370"/>
      <c r="AV1" s="370"/>
      <c r="AW1" s="370"/>
      <c r="AX1" s="392" t="s">
        <v>242</v>
      </c>
      <c r="AY1" s="395" t="s">
        <v>243</v>
      </c>
      <c r="AZ1" s="27"/>
      <c r="BA1" s="18"/>
      <c r="BB1" s="18"/>
      <c r="BC1" s="18"/>
    </row>
    <row r="2" spans="1:55" s="88" customFormat="1" ht="13.5" thickBot="1" x14ac:dyDescent="0.3">
      <c r="A2" s="356"/>
      <c r="B2" s="358"/>
      <c r="C2" s="361"/>
      <c r="D2" s="373"/>
      <c r="E2" s="398" t="s">
        <v>23</v>
      </c>
      <c r="F2" s="398"/>
      <c r="G2" s="398"/>
      <c r="H2" s="398"/>
      <c r="I2" s="399"/>
      <c r="J2" s="398" t="s">
        <v>1</v>
      </c>
      <c r="K2" s="398"/>
      <c r="L2" s="398"/>
      <c r="M2" s="398"/>
      <c r="N2" s="399"/>
      <c r="O2" s="398" t="s">
        <v>3</v>
      </c>
      <c r="P2" s="398"/>
      <c r="Q2" s="398"/>
      <c r="R2" s="398"/>
      <c r="S2" s="399"/>
      <c r="T2" s="398" t="s">
        <v>7</v>
      </c>
      <c r="U2" s="398"/>
      <c r="V2" s="398"/>
      <c r="W2" s="398"/>
      <c r="X2" s="399"/>
      <c r="Y2" s="400" t="s">
        <v>5</v>
      </c>
      <c r="Z2" s="398"/>
      <c r="AA2" s="398"/>
      <c r="AB2" s="398"/>
      <c r="AC2" s="399"/>
      <c r="AD2" s="368" t="s">
        <v>10</v>
      </c>
      <c r="AE2" s="365"/>
      <c r="AF2" s="366"/>
      <c r="AG2" s="366"/>
      <c r="AH2" s="360"/>
      <c r="AI2" s="365" t="s">
        <v>8</v>
      </c>
      <c r="AJ2" s="365"/>
      <c r="AK2" s="366"/>
      <c r="AL2" s="366"/>
      <c r="AM2" s="367"/>
      <c r="AN2" s="368" t="s">
        <v>9</v>
      </c>
      <c r="AO2" s="365"/>
      <c r="AP2" s="366"/>
      <c r="AQ2" s="366"/>
      <c r="AR2" s="367"/>
      <c r="AS2" s="371"/>
      <c r="AT2" s="372"/>
      <c r="AU2" s="372"/>
      <c r="AV2" s="372"/>
      <c r="AW2" s="372"/>
      <c r="AX2" s="393"/>
      <c r="AY2" s="396"/>
      <c r="AZ2" s="52"/>
    </row>
    <row r="3" spans="1:55" s="2" customFormat="1" ht="49.5" thickBot="1" x14ac:dyDescent="0.3">
      <c r="A3" s="356"/>
      <c r="B3" s="359"/>
      <c r="C3" s="362"/>
      <c r="D3" s="374"/>
      <c r="E3" s="291" t="s">
        <v>235</v>
      </c>
      <c r="F3" s="292" t="s">
        <v>236</v>
      </c>
      <c r="G3" s="292" t="s">
        <v>237</v>
      </c>
      <c r="H3" s="292" t="s">
        <v>238</v>
      </c>
      <c r="I3" s="293" t="s">
        <v>239</v>
      </c>
      <c r="J3" s="291" t="s">
        <v>235</v>
      </c>
      <c r="K3" s="292" t="s">
        <v>236</v>
      </c>
      <c r="L3" s="292" t="s">
        <v>237</v>
      </c>
      <c r="M3" s="292" t="s">
        <v>238</v>
      </c>
      <c r="N3" s="293" t="s">
        <v>239</v>
      </c>
      <c r="O3" s="291" t="s">
        <v>235</v>
      </c>
      <c r="P3" s="292" t="s">
        <v>236</v>
      </c>
      <c r="Q3" s="292" t="s">
        <v>237</v>
      </c>
      <c r="R3" s="292" t="s">
        <v>238</v>
      </c>
      <c r="S3" s="293" t="s">
        <v>239</v>
      </c>
      <c r="T3" s="291" t="s">
        <v>235</v>
      </c>
      <c r="U3" s="292" t="s">
        <v>236</v>
      </c>
      <c r="V3" s="292" t="s">
        <v>237</v>
      </c>
      <c r="W3" s="292" t="s">
        <v>238</v>
      </c>
      <c r="X3" s="293" t="s">
        <v>239</v>
      </c>
      <c r="Y3" s="291" t="s">
        <v>235</v>
      </c>
      <c r="Z3" s="292" t="s">
        <v>236</v>
      </c>
      <c r="AA3" s="292" t="s">
        <v>237</v>
      </c>
      <c r="AB3" s="292" t="s">
        <v>238</v>
      </c>
      <c r="AC3" s="293" t="s">
        <v>239</v>
      </c>
      <c r="AD3" s="291" t="s">
        <v>235</v>
      </c>
      <c r="AE3" s="292" t="s">
        <v>236</v>
      </c>
      <c r="AF3" s="292" t="s">
        <v>237</v>
      </c>
      <c r="AG3" s="292" t="s">
        <v>238</v>
      </c>
      <c r="AH3" s="293" t="s">
        <v>239</v>
      </c>
      <c r="AI3" s="291" t="s">
        <v>235</v>
      </c>
      <c r="AJ3" s="291" t="s">
        <v>236</v>
      </c>
      <c r="AK3" s="291" t="s">
        <v>237</v>
      </c>
      <c r="AL3" s="291" t="s">
        <v>238</v>
      </c>
      <c r="AM3" s="294" t="s">
        <v>239</v>
      </c>
      <c r="AN3" s="291" t="s">
        <v>235</v>
      </c>
      <c r="AO3" s="291" t="s">
        <v>236</v>
      </c>
      <c r="AP3" s="291" t="s">
        <v>237</v>
      </c>
      <c r="AQ3" s="291" t="s">
        <v>238</v>
      </c>
      <c r="AR3" s="294" t="s">
        <v>239</v>
      </c>
      <c r="AS3" s="295" t="s">
        <v>244</v>
      </c>
      <c r="AT3" s="296" t="s">
        <v>245</v>
      </c>
      <c r="AU3" s="296" t="s">
        <v>246</v>
      </c>
      <c r="AV3" s="296" t="s">
        <v>247</v>
      </c>
      <c r="AW3" s="297" t="s">
        <v>239</v>
      </c>
      <c r="AX3" s="394"/>
      <c r="AY3" s="397"/>
      <c r="AZ3" s="27"/>
    </row>
    <row r="4" spans="1:55" x14ac:dyDescent="0.25">
      <c r="A4" s="298" t="s">
        <v>248</v>
      </c>
      <c r="B4" s="280" t="s">
        <v>133</v>
      </c>
      <c r="C4" s="300" t="s">
        <v>250</v>
      </c>
      <c r="D4" s="300" t="s">
        <v>250</v>
      </c>
      <c r="E4" s="94">
        <v>8</v>
      </c>
      <c r="F4" s="93"/>
      <c r="G4" s="93"/>
      <c r="H4" s="95">
        <f>I4*30-SUM(E4:G4)</f>
        <v>52</v>
      </c>
      <c r="I4" s="99">
        <v>2</v>
      </c>
      <c r="J4" s="94"/>
      <c r="K4" s="93"/>
      <c r="L4" s="93"/>
      <c r="M4" s="95"/>
      <c r="N4" s="99"/>
      <c r="O4" s="94"/>
      <c r="P4" s="93"/>
      <c r="Q4" s="93"/>
      <c r="R4" s="95"/>
      <c r="S4" s="99"/>
      <c r="T4" s="94"/>
      <c r="U4" s="93"/>
      <c r="V4" s="93"/>
      <c r="W4" s="95"/>
      <c r="X4" s="99"/>
      <c r="Y4" s="94"/>
      <c r="Z4" s="93"/>
      <c r="AA4" s="93"/>
      <c r="AB4" s="95"/>
      <c r="AC4" s="99"/>
      <c r="AD4" s="94"/>
      <c r="AE4" s="93"/>
      <c r="AF4" s="93"/>
      <c r="AG4" s="95"/>
      <c r="AH4" s="99"/>
      <c r="AI4" s="94"/>
      <c r="AJ4" s="93"/>
      <c r="AK4" s="93"/>
      <c r="AL4" s="95"/>
      <c r="AM4" s="99"/>
      <c r="AN4" s="94"/>
      <c r="AO4" s="93"/>
      <c r="AP4" s="93"/>
      <c r="AQ4" s="95"/>
      <c r="AR4" s="99"/>
      <c r="AS4" s="125"/>
      <c r="AT4" s="126" t="s">
        <v>0</v>
      </c>
      <c r="AU4" s="126"/>
      <c r="AV4" s="127"/>
      <c r="AW4" s="105">
        <f t="shared" ref="AW4:AW19" si="0">SUM(I4,N4)</f>
        <v>2</v>
      </c>
      <c r="AX4" s="51" t="s">
        <v>6</v>
      </c>
      <c r="AY4" s="318" t="s">
        <v>6</v>
      </c>
    </row>
    <row r="5" spans="1:55" ht="22.5" x14ac:dyDescent="0.25">
      <c r="A5" s="298" t="s">
        <v>248</v>
      </c>
      <c r="B5" s="281" t="s">
        <v>134</v>
      </c>
      <c r="C5" s="300" t="s">
        <v>251</v>
      </c>
      <c r="D5" s="300" t="s">
        <v>251</v>
      </c>
      <c r="E5" s="97">
        <v>8</v>
      </c>
      <c r="F5" s="96"/>
      <c r="G5" s="96"/>
      <c r="H5" s="98">
        <f t="shared" ref="H5:H8" si="1">I5*30-SUM(E5:G5)</f>
        <v>22</v>
      </c>
      <c r="I5" s="100">
        <v>1</v>
      </c>
      <c r="J5" s="97"/>
      <c r="K5" s="96"/>
      <c r="L5" s="96"/>
      <c r="M5" s="98"/>
      <c r="N5" s="100"/>
      <c r="O5" s="97"/>
      <c r="P5" s="96"/>
      <c r="Q5" s="96"/>
      <c r="R5" s="98"/>
      <c r="S5" s="100"/>
      <c r="T5" s="97"/>
      <c r="U5" s="96"/>
      <c r="V5" s="96"/>
      <c r="W5" s="98"/>
      <c r="X5" s="100"/>
      <c r="Y5" s="97"/>
      <c r="Z5" s="96"/>
      <c r="AA5" s="96"/>
      <c r="AB5" s="98"/>
      <c r="AC5" s="100"/>
      <c r="AD5" s="97"/>
      <c r="AE5" s="96"/>
      <c r="AF5" s="96"/>
      <c r="AG5" s="98"/>
      <c r="AH5" s="100"/>
      <c r="AI5" s="97"/>
      <c r="AJ5" s="96"/>
      <c r="AK5" s="96"/>
      <c r="AL5" s="98"/>
      <c r="AM5" s="100"/>
      <c r="AN5" s="97"/>
      <c r="AO5" s="96"/>
      <c r="AP5" s="96"/>
      <c r="AQ5" s="98"/>
      <c r="AR5" s="100"/>
      <c r="AS5" s="128"/>
      <c r="AT5" s="129"/>
      <c r="AU5" s="129" t="s">
        <v>0</v>
      </c>
      <c r="AV5" s="130"/>
      <c r="AW5" s="106">
        <f t="shared" si="0"/>
        <v>1</v>
      </c>
      <c r="AX5" s="390" t="s">
        <v>6</v>
      </c>
      <c r="AY5" s="391" t="s">
        <v>6</v>
      </c>
    </row>
    <row r="6" spans="1:55" ht="22.5" x14ac:dyDescent="0.25">
      <c r="A6" s="298" t="s">
        <v>248</v>
      </c>
      <c r="B6" s="281" t="s">
        <v>135</v>
      </c>
      <c r="C6" s="300" t="s">
        <v>252</v>
      </c>
      <c r="D6" s="300" t="s">
        <v>252</v>
      </c>
      <c r="E6" s="97"/>
      <c r="F6" s="96">
        <v>8</v>
      </c>
      <c r="G6" s="96"/>
      <c r="H6" s="98">
        <f t="shared" si="1"/>
        <v>82</v>
      </c>
      <c r="I6" s="100">
        <v>3</v>
      </c>
      <c r="J6" s="97"/>
      <c r="K6" s="96"/>
      <c r="L6" s="96"/>
      <c r="M6" s="98"/>
      <c r="N6" s="100"/>
      <c r="O6" s="97"/>
      <c r="P6" s="96"/>
      <c r="Q6" s="96"/>
      <c r="R6" s="98"/>
      <c r="S6" s="100"/>
      <c r="T6" s="97"/>
      <c r="U6" s="96"/>
      <c r="V6" s="96"/>
      <c r="W6" s="98"/>
      <c r="X6" s="100"/>
      <c r="Y6" s="97"/>
      <c r="Z6" s="96"/>
      <c r="AA6" s="96"/>
      <c r="AB6" s="98"/>
      <c r="AC6" s="100"/>
      <c r="AD6" s="97"/>
      <c r="AE6" s="96"/>
      <c r="AF6" s="96"/>
      <c r="AG6" s="98"/>
      <c r="AH6" s="100"/>
      <c r="AI6" s="97"/>
      <c r="AJ6" s="96"/>
      <c r="AK6" s="96"/>
      <c r="AL6" s="98"/>
      <c r="AM6" s="100"/>
      <c r="AN6" s="97"/>
      <c r="AO6" s="96"/>
      <c r="AP6" s="96"/>
      <c r="AQ6" s="98"/>
      <c r="AR6" s="100"/>
      <c r="AS6" s="128"/>
      <c r="AT6" s="129"/>
      <c r="AU6" s="129" t="s">
        <v>0</v>
      </c>
      <c r="AV6" s="130"/>
      <c r="AW6" s="106">
        <f t="shared" si="0"/>
        <v>3</v>
      </c>
      <c r="AX6" s="390"/>
      <c r="AY6" s="391"/>
    </row>
    <row r="7" spans="1:55" ht="22.5" x14ac:dyDescent="0.25">
      <c r="A7" s="298" t="s">
        <v>248</v>
      </c>
      <c r="B7" s="263" t="s">
        <v>141</v>
      </c>
      <c r="C7" s="301" t="s">
        <v>253</v>
      </c>
      <c r="D7" s="301" t="s">
        <v>253</v>
      </c>
      <c r="E7" s="97"/>
      <c r="F7" s="96">
        <v>16</v>
      </c>
      <c r="G7" s="96"/>
      <c r="H7" s="98">
        <f>I7*30-SUM(E7:G7)</f>
        <v>44</v>
      </c>
      <c r="I7" s="100">
        <v>2</v>
      </c>
      <c r="J7" s="97"/>
      <c r="K7" s="96"/>
      <c r="L7" s="96"/>
      <c r="M7" s="98"/>
      <c r="N7" s="100"/>
      <c r="O7" s="97"/>
      <c r="P7" s="96"/>
      <c r="Q7" s="96"/>
      <c r="R7" s="98"/>
      <c r="S7" s="100"/>
      <c r="T7" s="97"/>
      <c r="U7" s="96"/>
      <c r="V7" s="96"/>
      <c r="W7" s="98"/>
      <c r="X7" s="100"/>
      <c r="Y7" s="97"/>
      <c r="Z7" s="96"/>
      <c r="AA7" s="96"/>
      <c r="AB7" s="98"/>
      <c r="AC7" s="100"/>
      <c r="AD7" s="97"/>
      <c r="AE7" s="96"/>
      <c r="AF7" s="96"/>
      <c r="AG7" s="98"/>
      <c r="AH7" s="100"/>
      <c r="AI7" s="97"/>
      <c r="AJ7" s="96"/>
      <c r="AK7" s="96"/>
      <c r="AL7" s="98"/>
      <c r="AM7" s="100"/>
      <c r="AN7" s="97"/>
      <c r="AO7" s="96"/>
      <c r="AP7" s="96"/>
      <c r="AQ7" s="98"/>
      <c r="AR7" s="100"/>
      <c r="AS7" s="128"/>
      <c r="AT7" s="129"/>
      <c r="AU7" s="129" t="s">
        <v>0</v>
      </c>
      <c r="AV7" s="130"/>
      <c r="AW7" s="106">
        <f t="shared" si="0"/>
        <v>2</v>
      </c>
      <c r="AX7" s="312" t="s">
        <v>6</v>
      </c>
      <c r="AY7" s="313" t="s">
        <v>6</v>
      </c>
    </row>
    <row r="8" spans="1:55" ht="22.5" x14ac:dyDescent="0.25">
      <c r="A8" s="298" t="s">
        <v>248</v>
      </c>
      <c r="B8" s="263" t="s">
        <v>142</v>
      </c>
      <c r="C8" s="301" t="s">
        <v>254</v>
      </c>
      <c r="D8" s="301" t="s">
        <v>254</v>
      </c>
      <c r="E8" s="97"/>
      <c r="F8" s="96">
        <v>10</v>
      </c>
      <c r="G8" s="96"/>
      <c r="H8" s="98">
        <f t="shared" si="1"/>
        <v>50</v>
      </c>
      <c r="I8" s="100">
        <v>2</v>
      </c>
      <c r="J8" s="97"/>
      <c r="K8" s="96"/>
      <c r="L8" s="96"/>
      <c r="M8" s="98"/>
      <c r="N8" s="100"/>
      <c r="O8" s="97"/>
      <c r="P8" s="96"/>
      <c r="Q8" s="96"/>
      <c r="R8" s="98"/>
      <c r="S8" s="100"/>
      <c r="T8" s="97"/>
      <c r="U8" s="96"/>
      <c r="V8" s="96"/>
      <c r="W8" s="98"/>
      <c r="X8" s="100"/>
      <c r="Y8" s="97"/>
      <c r="Z8" s="96"/>
      <c r="AA8" s="96"/>
      <c r="AB8" s="98"/>
      <c r="AC8" s="100"/>
      <c r="AD8" s="97"/>
      <c r="AE8" s="96"/>
      <c r="AF8" s="96"/>
      <c r="AG8" s="98"/>
      <c r="AH8" s="100"/>
      <c r="AI8" s="97"/>
      <c r="AJ8" s="96"/>
      <c r="AK8" s="96"/>
      <c r="AL8" s="98"/>
      <c r="AM8" s="100"/>
      <c r="AN8" s="97"/>
      <c r="AO8" s="96"/>
      <c r="AP8" s="96"/>
      <c r="AQ8" s="98"/>
      <c r="AR8" s="100"/>
      <c r="AS8" s="128"/>
      <c r="AT8" s="129"/>
      <c r="AU8" s="129" t="s">
        <v>0</v>
      </c>
      <c r="AV8" s="130"/>
      <c r="AW8" s="106">
        <f t="shared" si="0"/>
        <v>2</v>
      </c>
      <c r="AX8" s="312" t="s">
        <v>6</v>
      </c>
      <c r="AY8" s="313" t="s">
        <v>6</v>
      </c>
    </row>
    <row r="9" spans="1:55" ht="33.75" x14ac:dyDescent="0.25">
      <c r="A9" s="298" t="s">
        <v>248</v>
      </c>
      <c r="B9" s="263" t="s">
        <v>143</v>
      </c>
      <c r="C9" s="301" t="s">
        <v>255</v>
      </c>
      <c r="D9" s="301" t="s">
        <v>255</v>
      </c>
      <c r="E9" s="97">
        <v>8</v>
      </c>
      <c r="F9" s="96"/>
      <c r="G9" s="96"/>
      <c r="H9" s="98">
        <f t="shared" ref="H9:H14" si="2">I9*30-SUM(E9:G9)</f>
        <v>52</v>
      </c>
      <c r="I9" s="100">
        <v>2</v>
      </c>
      <c r="J9" s="97"/>
      <c r="K9" s="96"/>
      <c r="L9" s="96"/>
      <c r="M9" s="98"/>
      <c r="N9" s="100"/>
      <c r="O9" s="97"/>
      <c r="P9" s="96"/>
      <c r="Q9" s="96"/>
      <c r="R9" s="98"/>
      <c r="S9" s="100"/>
      <c r="T9" s="97"/>
      <c r="U9" s="96"/>
      <c r="V9" s="96"/>
      <c r="W9" s="98"/>
      <c r="X9" s="100"/>
      <c r="Y9" s="97"/>
      <c r="Z9" s="96"/>
      <c r="AA9" s="96"/>
      <c r="AB9" s="98"/>
      <c r="AC9" s="100"/>
      <c r="AD9" s="97"/>
      <c r="AE9" s="96"/>
      <c r="AF9" s="96"/>
      <c r="AG9" s="98"/>
      <c r="AH9" s="100"/>
      <c r="AI9" s="97"/>
      <c r="AJ9" s="96"/>
      <c r="AK9" s="96"/>
      <c r="AL9" s="98"/>
      <c r="AM9" s="100"/>
      <c r="AN9" s="97"/>
      <c r="AO9" s="96"/>
      <c r="AP9" s="96"/>
      <c r="AQ9" s="98"/>
      <c r="AR9" s="100"/>
      <c r="AS9" s="128"/>
      <c r="AT9" s="129" t="s">
        <v>0</v>
      </c>
      <c r="AU9" s="129"/>
      <c r="AV9" s="130"/>
      <c r="AW9" s="106">
        <f t="shared" si="0"/>
        <v>2</v>
      </c>
      <c r="AX9" s="312" t="s">
        <v>6</v>
      </c>
      <c r="AY9" s="313" t="s">
        <v>6</v>
      </c>
    </row>
    <row r="10" spans="1:55" ht="22.5" x14ac:dyDescent="0.25">
      <c r="A10" s="298" t="s">
        <v>248</v>
      </c>
      <c r="B10" s="263" t="s">
        <v>144</v>
      </c>
      <c r="C10" s="301" t="s">
        <v>256</v>
      </c>
      <c r="D10" s="301" t="s">
        <v>256</v>
      </c>
      <c r="E10" s="97">
        <v>8</v>
      </c>
      <c r="F10" s="96"/>
      <c r="G10" s="96"/>
      <c r="H10" s="98">
        <f t="shared" si="2"/>
        <v>52</v>
      </c>
      <c r="I10" s="100">
        <v>2</v>
      </c>
      <c r="J10" s="97"/>
      <c r="K10" s="96"/>
      <c r="L10" s="96"/>
      <c r="M10" s="98"/>
      <c r="N10" s="100"/>
      <c r="O10" s="97"/>
      <c r="P10" s="96"/>
      <c r="Q10" s="96"/>
      <c r="R10" s="98"/>
      <c r="S10" s="100"/>
      <c r="T10" s="97"/>
      <c r="U10" s="96"/>
      <c r="V10" s="96"/>
      <c r="W10" s="98"/>
      <c r="X10" s="100"/>
      <c r="Y10" s="97"/>
      <c r="Z10" s="96"/>
      <c r="AA10" s="96"/>
      <c r="AB10" s="98"/>
      <c r="AC10" s="100"/>
      <c r="AD10" s="97"/>
      <c r="AE10" s="96"/>
      <c r="AF10" s="96"/>
      <c r="AG10" s="98"/>
      <c r="AH10" s="100"/>
      <c r="AI10" s="97"/>
      <c r="AJ10" s="96"/>
      <c r="AK10" s="96"/>
      <c r="AL10" s="98"/>
      <c r="AM10" s="100"/>
      <c r="AN10" s="97"/>
      <c r="AO10" s="96"/>
      <c r="AP10" s="96"/>
      <c r="AQ10" s="98"/>
      <c r="AR10" s="100"/>
      <c r="AS10" s="128"/>
      <c r="AT10" s="129" t="s">
        <v>0</v>
      </c>
      <c r="AU10" s="129"/>
      <c r="AV10" s="130"/>
      <c r="AW10" s="106">
        <f t="shared" si="0"/>
        <v>2</v>
      </c>
      <c r="AX10" s="312" t="s">
        <v>6</v>
      </c>
      <c r="AY10" s="313" t="s">
        <v>6</v>
      </c>
    </row>
    <row r="11" spans="1:55" ht="22.5" x14ac:dyDescent="0.25">
      <c r="A11" s="298" t="s">
        <v>249</v>
      </c>
      <c r="B11" s="281" t="s">
        <v>192</v>
      </c>
      <c r="C11" s="300" t="s">
        <v>257</v>
      </c>
      <c r="D11" s="300" t="s">
        <v>257</v>
      </c>
      <c r="E11" s="97">
        <v>16</v>
      </c>
      <c r="F11" s="96"/>
      <c r="G11" s="96"/>
      <c r="H11" s="98">
        <f t="shared" si="2"/>
        <v>74</v>
      </c>
      <c r="I11" s="100">
        <v>3</v>
      </c>
      <c r="J11" s="97"/>
      <c r="K11" s="96"/>
      <c r="L11" s="96"/>
      <c r="M11" s="98"/>
      <c r="N11" s="100"/>
      <c r="O11" s="97"/>
      <c r="P11" s="96"/>
      <c r="Q11" s="96"/>
      <c r="R11" s="98"/>
      <c r="S11" s="100"/>
      <c r="T11" s="97"/>
      <c r="U11" s="96"/>
      <c r="V11" s="96"/>
      <c r="W11" s="98"/>
      <c r="X11" s="100"/>
      <c r="Y11" s="97"/>
      <c r="Z11" s="96"/>
      <c r="AA11" s="96"/>
      <c r="AB11" s="98"/>
      <c r="AC11" s="100"/>
      <c r="AD11" s="97"/>
      <c r="AE11" s="96"/>
      <c r="AF11" s="96"/>
      <c r="AG11" s="98"/>
      <c r="AH11" s="100"/>
      <c r="AI11" s="97"/>
      <c r="AJ11" s="96"/>
      <c r="AK11" s="96"/>
      <c r="AL11" s="98"/>
      <c r="AM11" s="100"/>
      <c r="AN11" s="97"/>
      <c r="AO11" s="96"/>
      <c r="AP11" s="96"/>
      <c r="AQ11" s="98"/>
      <c r="AR11" s="100"/>
      <c r="AS11" s="128"/>
      <c r="AT11" s="129" t="s">
        <v>0</v>
      </c>
      <c r="AU11" s="129"/>
      <c r="AV11" s="130"/>
      <c r="AW11" s="106">
        <f t="shared" si="0"/>
        <v>3</v>
      </c>
      <c r="AX11" s="312" t="s">
        <v>6</v>
      </c>
      <c r="AY11" s="313" t="s">
        <v>6</v>
      </c>
    </row>
    <row r="12" spans="1:55" ht="22.5" x14ac:dyDescent="0.25">
      <c r="A12" s="298" t="s">
        <v>249</v>
      </c>
      <c r="B12" s="281" t="s">
        <v>193</v>
      </c>
      <c r="C12" s="300" t="s">
        <v>258</v>
      </c>
      <c r="D12" s="300" t="s">
        <v>258</v>
      </c>
      <c r="E12" s="97">
        <v>16</v>
      </c>
      <c r="F12" s="96"/>
      <c r="G12" s="96"/>
      <c r="H12" s="98">
        <f t="shared" si="2"/>
        <v>74</v>
      </c>
      <c r="I12" s="100">
        <v>3</v>
      </c>
      <c r="J12" s="97"/>
      <c r="K12" s="96"/>
      <c r="L12" s="96"/>
      <c r="M12" s="98"/>
      <c r="N12" s="100"/>
      <c r="O12" s="97"/>
      <c r="P12" s="96"/>
      <c r="Q12" s="96"/>
      <c r="R12" s="98"/>
      <c r="S12" s="100"/>
      <c r="T12" s="97"/>
      <c r="U12" s="96"/>
      <c r="V12" s="96"/>
      <c r="W12" s="98"/>
      <c r="X12" s="100"/>
      <c r="Y12" s="97"/>
      <c r="Z12" s="96"/>
      <c r="AA12" s="96"/>
      <c r="AB12" s="98"/>
      <c r="AC12" s="100"/>
      <c r="AD12" s="97"/>
      <c r="AE12" s="96"/>
      <c r="AF12" s="96"/>
      <c r="AG12" s="98"/>
      <c r="AH12" s="100"/>
      <c r="AI12" s="97"/>
      <c r="AJ12" s="96"/>
      <c r="AK12" s="96"/>
      <c r="AL12" s="98"/>
      <c r="AM12" s="100"/>
      <c r="AN12" s="97"/>
      <c r="AO12" s="96"/>
      <c r="AP12" s="96"/>
      <c r="AQ12" s="98"/>
      <c r="AR12" s="100"/>
      <c r="AS12" s="128"/>
      <c r="AT12" s="129" t="s">
        <v>0</v>
      </c>
      <c r="AU12" s="129"/>
      <c r="AV12" s="130"/>
      <c r="AW12" s="106">
        <f t="shared" si="0"/>
        <v>3</v>
      </c>
      <c r="AX12" s="312" t="s">
        <v>6</v>
      </c>
      <c r="AY12" s="313" t="s">
        <v>6</v>
      </c>
    </row>
    <row r="13" spans="1:55" ht="22.5" x14ac:dyDescent="0.25">
      <c r="A13" s="298" t="s">
        <v>249</v>
      </c>
      <c r="B13" s="281" t="s">
        <v>194</v>
      </c>
      <c r="C13" s="300" t="s">
        <v>259</v>
      </c>
      <c r="D13" s="300" t="s">
        <v>259</v>
      </c>
      <c r="E13" s="97">
        <v>16</v>
      </c>
      <c r="F13" s="96"/>
      <c r="G13" s="96"/>
      <c r="H13" s="98">
        <f t="shared" si="2"/>
        <v>74</v>
      </c>
      <c r="I13" s="100">
        <v>3</v>
      </c>
      <c r="J13" s="97"/>
      <c r="K13" s="96"/>
      <c r="L13" s="96"/>
      <c r="M13" s="98"/>
      <c r="N13" s="100"/>
      <c r="O13" s="97"/>
      <c r="P13" s="96"/>
      <c r="Q13" s="96"/>
      <c r="R13" s="98"/>
      <c r="S13" s="100"/>
      <c r="T13" s="97"/>
      <c r="U13" s="96"/>
      <c r="V13" s="96"/>
      <c r="W13" s="98"/>
      <c r="X13" s="100"/>
      <c r="Y13" s="97"/>
      <c r="Z13" s="96"/>
      <c r="AA13" s="96"/>
      <c r="AB13" s="98"/>
      <c r="AC13" s="100"/>
      <c r="AD13" s="97"/>
      <c r="AE13" s="96"/>
      <c r="AF13" s="96"/>
      <c r="AG13" s="98"/>
      <c r="AH13" s="100"/>
      <c r="AI13" s="97"/>
      <c r="AJ13" s="96"/>
      <c r="AK13" s="96"/>
      <c r="AL13" s="98"/>
      <c r="AM13" s="100"/>
      <c r="AN13" s="97"/>
      <c r="AO13" s="96"/>
      <c r="AP13" s="96"/>
      <c r="AQ13" s="98"/>
      <c r="AR13" s="100"/>
      <c r="AS13" s="128"/>
      <c r="AT13" s="129" t="s">
        <v>0</v>
      </c>
      <c r="AU13" s="129"/>
      <c r="AV13" s="130"/>
      <c r="AW13" s="106">
        <f t="shared" si="0"/>
        <v>3</v>
      </c>
      <c r="AX13" s="312" t="s">
        <v>6</v>
      </c>
      <c r="AY13" s="211" t="s">
        <v>393</v>
      </c>
    </row>
    <row r="14" spans="1:55" ht="22.5" x14ac:dyDescent="0.25">
      <c r="A14" s="298" t="s">
        <v>249</v>
      </c>
      <c r="B14" s="281" t="s">
        <v>195</v>
      </c>
      <c r="C14" s="300" t="s">
        <v>260</v>
      </c>
      <c r="D14" s="300" t="s">
        <v>260</v>
      </c>
      <c r="E14" s="97">
        <v>16</v>
      </c>
      <c r="F14" s="96"/>
      <c r="G14" s="96"/>
      <c r="H14" s="98">
        <f t="shared" si="2"/>
        <v>74</v>
      </c>
      <c r="I14" s="100">
        <v>3</v>
      </c>
      <c r="J14" s="97"/>
      <c r="K14" s="96"/>
      <c r="L14" s="96"/>
      <c r="M14" s="98"/>
      <c r="N14" s="100"/>
      <c r="O14" s="97"/>
      <c r="P14" s="96"/>
      <c r="Q14" s="96"/>
      <c r="R14" s="98"/>
      <c r="S14" s="100"/>
      <c r="T14" s="97"/>
      <c r="U14" s="96"/>
      <c r="V14" s="96"/>
      <c r="W14" s="98"/>
      <c r="X14" s="100"/>
      <c r="Y14" s="97"/>
      <c r="Z14" s="96"/>
      <c r="AA14" s="96"/>
      <c r="AB14" s="98"/>
      <c r="AC14" s="100"/>
      <c r="AD14" s="97"/>
      <c r="AE14" s="96"/>
      <c r="AF14" s="96"/>
      <c r="AG14" s="98"/>
      <c r="AH14" s="100"/>
      <c r="AI14" s="97"/>
      <c r="AJ14" s="96"/>
      <c r="AK14" s="96"/>
      <c r="AL14" s="98"/>
      <c r="AM14" s="100"/>
      <c r="AN14" s="97"/>
      <c r="AO14" s="96"/>
      <c r="AP14" s="96"/>
      <c r="AQ14" s="98"/>
      <c r="AR14" s="100"/>
      <c r="AS14" s="128"/>
      <c r="AT14" s="129" t="s">
        <v>0</v>
      </c>
      <c r="AU14" s="129"/>
      <c r="AV14" s="130"/>
      <c r="AW14" s="106">
        <f t="shared" si="0"/>
        <v>3</v>
      </c>
      <c r="AX14" s="312" t="s">
        <v>6</v>
      </c>
      <c r="AY14" s="211" t="s">
        <v>394</v>
      </c>
    </row>
    <row r="15" spans="1:55" ht="22.5" x14ac:dyDescent="0.25">
      <c r="A15" s="298" t="s">
        <v>249</v>
      </c>
      <c r="B15" s="263" t="s">
        <v>212</v>
      </c>
      <c r="C15" s="301" t="s">
        <v>261</v>
      </c>
      <c r="D15" s="301" t="s">
        <v>261</v>
      </c>
      <c r="E15" s="97">
        <v>8</v>
      </c>
      <c r="F15" s="96"/>
      <c r="G15" s="96"/>
      <c r="H15" s="98">
        <f t="shared" ref="H15" si="3">I15*30-SUM(E15:G15)</f>
        <v>52</v>
      </c>
      <c r="I15" s="100">
        <v>2</v>
      </c>
      <c r="J15" s="97"/>
      <c r="K15" s="96"/>
      <c r="L15" s="96"/>
      <c r="M15" s="98"/>
      <c r="N15" s="100"/>
      <c r="O15" s="97"/>
      <c r="P15" s="96"/>
      <c r="Q15" s="96"/>
      <c r="R15" s="98"/>
      <c r="S15" s="100"/>
      <c r="T15" s="97"/>
      <c r="U15" s="96"/>
      <c r="V15" s="96"/>
      <c r="W15" s="98"/>
      <c r="X15" s="100"/>
      <c r="Y15" s="97"/>
      <c r="Z15" s="96"/>
      <c r="AA15" s="96"/>
      <c r="AB15" s="98"/>
      <c r="AC15" s="100"/>
      <c r="AD15" s="97"/>
      <c r="AE15" s="96"/>
      <c r="AF15" s="96"/>
      <c r="AG15" s="98"/>
      <c r="AH15" s="100"/>
      <c r="AI15" s="97"/>
      <c r="AJ15" s="96"/>
      <c r="AK15" s="96"/>
      <c r="AL15" s="98"/>
      <c r="AM15" s="100"/>
      <c r="AN15" s="97"/>
      <c r="AO15" s="96"/>
      <c r="AP15" s="96"/>
      <c r="AQ15" s="98"/>
      <c r="AR15" s="100"/>
      <c r="AS15" s="128"/>
      <c r="AT15" s="129" t="s">
        <v>0</v>
      </c>
      <c r="AU15" s="129"/>
      <c r="AV15" s="130"/>
      <c r="AW15" s="106">
        <f t="shared" si="0"/>
        <v>2</v>
      </c>
      <c r="AX15" s="312" t="s">
        <v>6</v>
      </c>
      <c r="AY15" s="313" t="s">
        <v>6</v>
      </c>
    </row>
    <row r="16" spans="1:55" ht="34.5" thickBot="1" x14ac:dyDescent="0.3">
      <c r="A16" s="299" t="s">
        <v>228</v>
      </c>
      <c r="B16" s="282" t="s">
        <v>188</v>
      </c>
      <c r="C16" s="302" t="s">
        <v>262</v>
      </c>
      <c r="D16" s="302" t="s">
        <v>262</v>
      </c>
      <c r="E16" s="191"/>
      <c r="F16" s="192">
        <v>8</v>
      </c>
      <c r="G16" s="192"/>
      <c r="H16" s="193">
        <f>I16*30-SUM(E16:G16)</f>
        <v>52</v>
      </c>
      <c r="I16" s="194">
        <v>2</v>
      </c>
      <c r="J16" s="191"/>
      <c r="K16" s="192"/>
      <c r="L16" s="192"/>
      <c r="M16" s="193"/>
      <c r="N16" s="194"/>
      <c r="O16" s="191"/>
      <c r="P16" s="192"/>
      <c r="Q16" s="192"/>
      <c r="R16" s="193"/>
      <c r="S16" s="194"/>
      <c r="T16" s="191"/>
      <c r="U16" s="192"/>
      <c r="V16" s="192"/>
      <c r="W16" s="193"/>
      <c r="X16" s="194"/>
      <c r="Y16" s="191"/>
      <c r="Z16" s="192"/>
      <c r="AA16" s="192"/>
      <c r="AB16" s="193"/>
      <c r="AC16" s="194"/>
      <c r="AD16" s="191"/>
      <c r="AE16" s="192"/>
      <c r="AF16" s="192"/>
      <c r="AG16" s="193"/>
      <c r="AH16" s="194"/>
      <c r="AI16" s="191"/>
      <c r="AJ16" s="192"/>
      <c r="AK16" s="192"/>
      <c r="AL16" s="193"/>
      <c r="AM16" s="194"/>
      <c r="AN16" s="191"/>
      <c r="AO16" s="192"/>
      <c r="AP16" s="192"/>
      <c r="AQ16" s="193"/>
      <c r="AR16" s="194"/>
      <c r="AS16" s="195"/>
      <c r="AT16" s="196"/>
      <c r="AU16" s="196" t="s">
        <v>0</v>
      </c>
      <c r="AV16" s="197"/>
      <c r="AW16" s="198">
        <f t="shared" si="0"/>
        <v>2</v>
      </c>
      <c r="AX16" s="3" t="s">
        <v>6</v>
      </c>
      <c r="AY16" s="212" t="s">
        <v>6</v>
      </c>
    </row>
    <row r="17" spans="1:51" ht="33.75" x14ac:dyDescent="0.25">
      <c r="A17" s="298" t="s">
        <v>248</v>
      </c>
      <c r="B17" s="262" t="s">
        <v>136</v>
      </c>
      <c r="C17" s="300" t="s">
        <v>263</v>
      </c>
      <c r="D17" s="300" t="s">
        <v>263</v>
      </c>
      <c r="E17" s="94"/>
      <c r="F17" s="93"/>
      <c r="G17" s="93"/>
      <c r="H17" s="95"/>
      <c r="I17" s="99"/>
      <c r="J17" s="94">
        <v>8</v>
      </c>
      <c r="K17" s="93"/>
      <c r="L17" s="93"/>
      <c r="M17" s="95">
        <f>N17*30-SUM(J17:L17)</f>
        <v>82</v>
      </c>
      <c r="N17" s="99">
        <v>3</v>
      </c>
      <c r="O17" s="94"/>
      <c r="P17" s="93"/>
      <c r="Q17" s="93"/>
      <c r="R17" s="95"/>
      <c r="S17" s="99"/>
      <c r="T17" s="94"/>
      <c r="U17" s="93"/>
      <c r="V17" s="93"/>
      <c r="W17" s="95"/>
      <c r="X17" s="99"/>
      <c r="Y17" s="94"/>
      <c r="Z17" s="93"/>
      <c r="AA17" s="93"/>
      <c r="AB17" s="95"/>
      <c r="AC17" s="99"/>
      <c r="AD17" s="94"/>
      <c r="AE17" s="93"/>
      <c r="AF17" s="93"/>
      <c r="AG17" s="95"/>
      <c r="AH17" s="99"/>
      <c r="AI17" s="94"/>
      <c r="AJ17" s="93"/>
      <c r="AK17" s="93"/>
      <c r="AL17" s="95"/>
      <c r="AM17" s="99"/>
      <c r="AN17" s="94"/>
      <c r="AO17" s="93"/>
      <c r="AP17" s="93"/>
      <c r="AQ17" s="95"/>
      <c r="AR17" s="99"/>
      <c r="AS17" s="125"/>
      <c r="AT17" s="126" t="s">
        <v>1</v>
      </c>
      <c r="AU17" s="126"/>
      <c r="AV17" s="127"/>
      <c r="AW17" s="105">
        <f t="shared" si="0"/>
        <v>3</v>
      </c>
      <c r="AX17" s="159" t="s">
        <v>395</v>
      </c>
      <c r="AY17" s="318" t="s">
        <v>6</v>
      </c>
    </row>
    <row r="18" spans="1:51" ht="22.5" x14ac:dyDescent="0.25">
      <c r="A18" s="298" t="s">
        <v>248</v>
      </c>
      <c r="B18" s="263" t="s">
        <v>145</v>
      </c>
      <c r="C18" s="301" t="s">
        <v>264</v>
      </c>
      <c r="D18" s="301" t="s">
        <v>264</v>
      </c>
      <c r="E18" s="97"/>
      <c r="F18" s="96"/>
      <c r="G18" s="96"/>
      <c r="H18" s="98"/>
      <c r="I18" s="100"/>
      <c r="J18" s="97"/>
      <c r="K18" s="96">
        <v>10</v>
      </c>
      <c r="L18" s="96"/>
      <c r="M18" s="98">
        <f t="shared" ref="M18:M19" si="4">N18*30-SUM(J18:L18)</f>
        <v>50</v>
      </c>
      <c r="N18" s="100">
        <v>2</v>
      </c>
      <c r="O18" s="97"/>
      <c r="P18" s="96"/>
      <c r="Q18" s="96"/>
      <c r="R18" s="98"/>
      <c r="S18" s="100"/>
      <c r="T18" s="97"/>
      <c r="U18" s="96"/>
      <c r="V18" s="96"/>
      <c r="W18" s="98"/>
      <c r="X18" s="100"/>
      <c r="Y18" s="97"/>
      <c r="Z18" s="96"/>
      <c r="AA18" s="96"/>
      <c r="AB18" s="98"/>
      <c r="AC18" s="100"/>
      <c r="AD18" s="97"/>
      <c r="AE18" s="96"/>
      <c r="AF18" s="96"/>
      <c r="AG18" s="98"/>
      <c r="AH18" s="100"/>
      <c r="AI18" s="97"/>
      <c r="AJ18" s="96"/>
      <c r="AK18" s="96"/>
      <c r="AL18" s="98"/>
      <c r="AM18" s="100"/>
      <c r="AN18" s="97"/>
      <c r="AO18" s="96"/>
      <c r="AP18" s="96"/>
      <c r="AQ18" s="98"/>
      <c r="AR18" s="100"/>
      <c r="AS18" s="128"/>
      <c r="AT18" s="129"/>
      <c r="AU18" s="129" t="s">
        <v>1</v>
      </c>
      <c r="AV18" s="130"/>
      <c r="AW18" s="106">
        <f t="shared" si="0"/>
        <v>2</v>
      </c>
      <c r="AX18" s="29" t="s">
        <v>396</v>
      </c>
      <c r="AY18" s="313" t="s">
        <v>6</v>
      </c>
    </row>
    <row r="19" spans="1:51" ht="22.5" x14ac:dyDescent="0.25">
      <c r="A19" s="298" t="s">
        <v>248</v>
      </c>
      <c r="B19" s="263" t="s">
        <v>146</v>
      </c>
      <c r="C19" s="301" t="s">
        <v>265</v>
      </c>
      <c r="D19" s="301" t="s">
        <v>265</v>
      </c>
      <c r="E19" s="97"/>
      <c r="F19" s="96"/>
      <c r="G19" s="96"/>
      <c r="H19" s="98"/>
      <c r="I19" s="100"/>
      <c r="J19" s="97"/>
      <c r="K19" s="96">
        <v>16</v>
      </c>
      <c r="L19" s="96"/>
      <c r="M19" s="98">
        <f t="shared" si="4"/>
        <v>74</v>
      </c>
      <c r="N19" s="100">
        <v>3</v>
      </c>
      <c r="O19" s="97"/>
      <c r="P19" s="96"/>
      <c r="Q19" s="96"/>
      <c r="R19" s="98"/>
      <c r="S19" s="100"/>
      <c r="T19" s="97"/>
      <c r="U19" s="96"/>
      <c r="V19" s="96"/>
      <c r="W19" s="98"/>
      <c r="X19" s="100"/>
      <c r="Y19" s="97"/>
      <c r="Z19" s="96"/>
      <c r="AA19" s="96"/>
      <c r="AB19" s="98"/>
      <c r="AC19" s="100"/>
      <c r="AD19" s="97"/>
      <c r="AE19" s="96"/>
      <c r="AF19" s="96"/>
      <c r="AG19" s="98"/>
      <c r="AH19" s="100"/>
      <c r="AI19" s="97"/>
      <c r="AJ19" s="96"/>
      <c r="AK19" s="96"/>
      <c r="AL19" s="98"/>
      <c r="AM19" s="100"/>
      <c r="AN19" s="97"/>
      <c r="AO19" s="96"/>
      <c r="AP19" s="96"/>
      <c r="AQ19" s="98"/>
      <c r="AR19" s="100"/>
      <c r="AS19" s="128"/>
      <c r="AT19" s="129"/>
      <c r="AU19" s="129" t="s">
        <v>1</v>
      </c>
      <c r="AV19" s="130"/>
      <c r="AW19" s="106">
        <f t="shared" si="0"/>
        <v>3</v>
      </c>
      <c r="AX19" s="29" t="s">
        <v>397</v>
      </c>
      <c r="AY19" s="313" t="s">
        <v>6</v>
      </c>
    </row>
    <row r="20" spans="1:51" ht="22.5" x14ac:dyDescent="0.25">
      <c r="A20" s="298" t="s">
        <v>249</v>
      </c>
      <c r="B20" s="281" t="s">
        <v>196</v>
      </c>
      <c r="C20" s="300" t="s">
        <v>266</v>
      </c>
      <c r="D20" s="300" t="s">
        <v>266</v>
      </c>
      <c r="E20" s="97"/>
      <c r="F20" s="96"/>
      <c r="G20" s="96"/>
      <c r="H20" s="98"/>
      <c r="I20" s="100"/>
      <c r="J20" s="97">
        <v>16</v>
      </c>
      <c r="K20" s="96"/>
      <c r="L20" s="96"/>
      <c r="M20" s="98">
        <f>N20*30-SUM(J20:L20)</f>
        <v>74</v>
      </c>
      <c r="N20" s="100">
        <v>3</v>
      </c>
      <c r="O20" s="97"/>
      <c r="P20" s="96"/>
      <c r="Q20" s="96"/>
      <c r="R20" s="98"/>
      <c r="S20" s="100"/>
      <c r="T20" s="97"/>
      <c r="U20" s="96"/>
      <c r="V20" s="96"/>
      <c r="W20" s="98"/>
      <c r="X20" s="100"/>
      <c r="Y20" s="97"/>
      <c r="Z20" s="96"/>
      <c r="AA20" s="96"/>
      <c r="AB20" s="98"/>
      <c r="AC20" s="100"/>
      <c r="AD20" s="97"/>
      <c r="AE20" s="96"/>
      <c r="AF20" s="96"/>
      <c r="AG20" s="98"/>
      <c r="AH20" s="100"/>
      <c r="AI20" s="97"/>
      <c r="AJ20" s="96"/>
      <c r="AK20" s="96"/>
      <c r="AL20" s="98"/>
      <c r="AM20" s="100"/>
      <c r="AN20" s="97"/>
      <c r="AO20" s="96"/>
      <c r="AP20" s="96"/>
      <c r="AQ20" s="98"/>
      <c r="AR20" s="100"/>
      <c r="AS20" s="128"/>
      <c r="AT20" s="129" t="s">
        <v>1</v>
      </c>
      <c r="AU20" s="129"/>
      <c r="AV20" s="130"/>
      <c r="AW20" s="106">
        <f>SUM(N20)</f>
        <v>3</v>
      </c>
      <c r="AX20" s="314" t="s">
        <v>398</v>
      </c>
      <c r="AY20" s="315" t="s">
        <v>400</v>
      </c>
    </row>
    <row r="21" spans="1:51" ht="22.5" x14ac:dyDescent="0.25">
      <c r="A21" s="298" t="s">
        <v>249</v>
      </c>
      <c r="B21" s="281" t="s">
        <v>197</v>
      </c>
      <c r="C21" s="300" t="s">
        <v>267</v>
      </c>
      <c r="D21" s="300" t="s">
        <v>267</v>
      </c>
      <c r="E21" s="97"/>
      <c r="F21" s="96"/>
      <c r="G21" s="96"/>
      <c r="H21" s="98"/>
      <c r="I21" s="100"/>
      <c r="J21" s="97">
        <v>16</v>
      </c>
      <c r="K21" s="96"/>
      <c r="L21" s="96"/>
      <c r="M21" s="98">
        <f t="shared" ref="M21:M28" si="5">N21*30-SUM(J21:L21)</f>
        <v>74</v>
      </c>
      <c r="N21" s="100">
        <v>3</v>
      </c>
      <c r="O21" s="97"/>
      <c r="P21" s="96"/>
      <c r="Q21" s="96"/>
      <c r="R21" s="98"/>
      <c r="S21" s="100"/>
      <c r="T21" s="97"/>
      <c r="U21" s="96"/>
      <c r="V21" s="96"/>
      <c r="W21" s="98"/>
      <c r="X21" s="100"/>
      <c r="Y21" s="97"/>
      <c r="Z21" s="96"/>
      <c r="AA21" s="96"/>
      <c r="AB21" s="98"/>
      <c r="AC21" s="100"/>
      <c r="AD21" s="97"/>
      <c r="AE21" s="96"/>
      <c r="AF21" s="96"/>
      <c r="AG21" s="98"/>
      <c r="AH21" s="100"/>
      <c r="AI21" s="97"/>
      <c r="AJ21" s="96"/>
      <c r="AK21" s="96"/>
      <c r="AL21" s="98"/>
      <c r="AM21" s="100"/>
      <c r="AN21" s="97"/>
      <c r="AO21" s="96"/>
      <c r="AP21" s="96"/>
      <c r="AQ21" s="98"/>
      <c r="AR21" s="100"/>
      <c r="AS21" s="128"/>
      <c r="AT21" s="129" t="s">
        <v>1</v>
      </c>
      <c r="AU21" s="129"/>
      <c r="AV21" s="130"/>
      <c r="AW21" s="106">
        <f>SUM(N21)</f>
        <v>3</v>
      </c>
      <c r="AX21" s="314" t="s">
        <v>398</v>
      </c>
      <c r="AY21" s="211" t="s">
        <v>399</v>
      </c>
    </row>
    <row r="22" spans="1:51" ht="22.5" x14ac:dyDescent="0.25">
      <c r="A22" s="298" t="s">
        <v>249</v>
      </c>
      <c r="B22" s="281" t="s">
        <v>198</v>
      </c>
      <c r="C22" s="300" t="s">
        <v>268</v>
      </c>
      <c r="D22" s="300" t="s">
        <v>268</v>
      </c>
      <c r="E22" s="97"/>
      <c r="F22" s="96"/>
      <c r="G22" s="96"/>
      <c r="H22" s="98"/>
      <c r="I22" s="100"/>
      <c r="J22" s="97">
        <v>16</v>
      </c>
      <c r="K22" s="96"/>
      <c r="L22" s="96"/>
      <c r="M22" s="98">
        <f t="shared" si="5"/>
        <v>14</v>
      </c>
      <c r="N22" s="100">
        <v>1</v>
      </c>
      <c r="O22" s="97"/>
      <c r="P22" s="96"/>
      <c r="Q22" s="96"/>
      <c r="R22" s="98"/>
      <c r="S22" s="100"/>
      <c r="T22" s="97"/>
      <c r="U22" s="96"/>
      <c r="V22" s="96"/>
      <c r="W22" s="98"/>
      <c r="X22" s="100"/>
      <c r="Y22" s="97"/>
      <c r="Z22" s="96"/>
      <c r="AA22" s="96"/>
      <c r="AB22" s="98"/>
      <c r="AC22" s="100"/>
      <c r="AD22" s="97"/>
      <c r="AE22" s="96"/>
      <c r="AF22" s="96"/>
      <c r="AG22" s="98"/>
      <c r="AH22" s="100"/>
      <c r="AI22" s="97"/>
      <c r="AJ22" s="96"/>
      <c r="AK22" s="96"/>
      <c r="AL22" s="98"/>
      <c r="AM22" s="100"/>
      <c r="AN22" s="97"/>
      <c r="AO22" s="96"/>
      <c r="AP22" s="96"/>
      <c r="AQ22" s="98"/>
      <c r="AR22" s="100"/>
      <c r="AS22" s="128"/>
      <c r="AT22" s="129" t="s">
        <v>1</v>
      </c>
      <c r="AU22" s="129"/>
      <c r="AV22" s="130"/>
      <c r="AW22" s="106">
        <f t="shared" ref="AW22:AW30" si="6">SUM(I22,N22)</f>
        <v>1</v>
      </c>
      <c r="AX22" s="390" t="s">
        <v>6</v>
      </c>
      <c r="AY22" s="391" t="s">
        <v>6</v>
      </c>
    </row>
    <row r="23" spans="1:51" ht="22.5" x14ac:dyDescent="0.25">
      <c r="A23" s="298" t="s">
        <v>249</v>
      </c>
      <c r="B23" s="281" t="s">
        <v>199</v>
      </c>
      <c r="C23" s="300" t="s">
        <v>269</v>
      </c>
      <c r="D23" s="300" t="s">
        <v>269</v>
      </c>
      <c r="E23" s="97"/>
      <c r="F23" s="96"/>
      <c r="G23" s="96"/>
      <c r="H23" s="98"/>
      <c r="I23" s="100"/>
      <c r="J23" s="97"/>
      <c r="K23" s="96">
        <v>16</v>
      </c>
      <c r="L23" s="96"/>
      <c r="M23" s="98">
        <f t="shared" si="5"/>
        <v>104</v>
      </c>
      <c r="N23" s="100">
        <v>4</v>
      </c>
      <c r="O23" s="97"/>
      <c r="P23" s="96"/>
      <c r="Q23" s="96"/>
      <c r="R23" s="98"/>
      <c r="S23" s="100"/>
      <c r="T23" s="97"/>
      <c r="U23" s="96"/>
      <c r="V23" s="96"/>
      <c r="W23" s="98"/>
      <c r="X23" s="100"/>
      <c r="Y23" s="97"/>
      <c r="Z23" s="96"/>
      <c r="AA23" s="96"/>
      <c r="AB23" s="98"/>
      <c r="AC23" s="100"/>
      <c r="AD23" s="97"/>
      <c r="AE23" s="96"/>
      <c r="AF23" s="96"/>
      <c r="AG23" s="98"/>
      <c r="AH23" s="100"/>
      <c r="AI23" s="97"/>
      <c r="AJ23" s="96"/>
      <c r="AK23" s="96"/>
      <c r="AL23" s="98"/>
      <c r="AM23" s="100"/>
      <c r="AN23" s="97"/>
      <c r="AO23" s="96"/>
      <c r="AP23" s="96"/>
      <c r="AQ23" s="98"/>
      <c r="AR23" s="100"/>
      <c r="AS23" s="128"/>
      <c r="AT23" s="129"/>
      <c r="AU23" s="129" t="s">
        <v>1</v>
      </c>
      <c r="AV23" s="130"/>
      <c r="AW23" s="106">
        <f t="shared" si="6"/>
        <v>4</v>
      </c>
      <c r="AX23" s="390"/>
      <c r="AY23" s="391"/>
    </row>
    <row r="24" spans="1:51" ht="45" x14ac:dyDescent="0.25">
      <c r="A24" s="298" t="s">
        <v>249</v>
      </c>
      <c r="B24" s="281" t="s">
        <v>200</v>
      </c>
      <c r="C24" s="300" t="s">
        <v>270</v>
      </c>
      <c r="D24" s="300" t="s">
        <v>270</v>
      </c>
      <c r="E24" s="97"/>
      <c r="F24" s="96"/>
      <c r="G24" s="96"/>
      <c r="H24" s="98"/>
      <c r="I24" s="100"/>
      <c r="J24" s="97">
        <v>10</v>
      </c>
      <c r="K24" s="96"/>
      <c r="L24" s="96"/>
      <c r="M24" s="98">
        <f t="shared" si="5"/>
        <v>50</v>
      </c>
      <c r="N24" s="100">
        <v>2</v>
      </c>
      <c r="O24" s="97"/>
      <c r="P24" s="96"/>
      <c r="Q24" s="96"/>
      <c r="R24" s="98"/>
      <c r="S24" s="100"/>
      <c r="T24" s="97"/>
      <c r="U24" s="96"/>
      <c r="V24" s="96"/>
      <c r="W24" s="98"/>
      <c r="X24" s="100"/>
      <c r="Y24" s="97"/>
      <c r="Z24" s="96"/>
      <c r="AA24" s="96"/>
      <c r="AB24" s="98"/>
      <c r="AC24" s="100"/>
      <c r="AD24" s="97"/>
      <c r="AE24" s="96"/>
      <c r="AF24" s="96"/>
      <c r="AG24" s="98"/>
      <c r="AH24" s="100"/>
      <c r="AI24" s="97"/>
      <c r="AJ24" s="96"/>
      <c r="AK24" s="96"/>
      <c r="AL24" s="98"/>
      <c r="AM24" s="100"/>
      <c r="AN24" s="97"/>
      <c r="AO24" s="96"/>
      <c r="AP24" s="96"/>
      <c r="AQ24" s="98"/>
      <c r="AR24" s="100"/>
      <c r="AS24" s="128"/>
      <c r="AT24" s="129" t="s">
        <v>1</v>
      </c>
      <c r="AU24" s="129"/>
      <c r="AV24" s="130"/>
      <c r="AW24" s="106">
        <f t="shared" si="6"/>
        <v>2</v>
      </c>
      <c r="AX24" s="29" t="s">
        <v>401</v>
      </c>
      <c r="AY24" s="315" t="s">
        <v>402</v>
      </c>
    </row>
    <row r="25" spans="1:51" ht="45" x14ac:dyDescent="0.25">
      <c r="A25" s="298" t="s">
        <v>249</v>
      </c>
      <c r="B25" s="263" t="s">
        <v>213</v>
      </c>
      <c r="C25" s="301" t="s">
        <v>271</v>
      </c>
      <c r="D25" s="301" t="s">
        <v>271</v>
      </c>
      <c r="E25" s="97"/>
      <c r="F25" s="96"/>
      <c r="G25" s="96"/>
      <c r="H25" s="98"/>
      <c r="I25" s="100"/>
      <c r="J25" s="97">
        <v>8</v>
      </c>
      <c r="K25" s="96"/>
      <c r="L25" s="96"/>
      <c r="M25" s="98">
        <f t="shared" si="5"/>
        <v>52</v>
      </c>
      <c r="N25" s="100">
        <v>2</v>
      </c>
      <c r="O25" s="97"/>
      <c r="P25" s="96"/>
      <c r="Q25" s="96"/>
      <c r="R25" s="98"/>
      <c r="S25" s="100"/>
      <c r="T25" s="97"/>
      <c r="U25" s="96"/>
      <c r="V25" s="96"/>
      <c r="W25" s="98"/>
      <c r="X25" s="100"/>
      <c r="Y25" s="97"/>
      <c r="Z25" s="96"/>
      <c r="AA25" s="96"/>
      <c r="AB25" s="98"/>
      <c r="AC25" s="100"/>
      <c r="AD25" s="97"/>
      <c r="AE25" s="96"/>
      <c r="AF25" s="96"/>
      <c r="AG25" s="98"/>
      <c r="AH25" s="100"/>
      <c r="AI25" s="97"/>
      <c r="AJ25" s="96"/>
      <c r="AK25" s="96"/>
      <c r="AL25" s="98"/>
      <c r="AM25" s="100"/>
      <c r="AN25" s="97"/>
      <c r="AO25" s="96"/>
      <c r="AP25" s="96"/>
      <c r="AQ25" s="98"/>
      <c r="AR25" s="100"/>
      <c r="AS25" s="128"/>
      <c r="AT25" s="129"/>
      <c r="AU25" s="129" t="s">
        <v>1</v>
      </c>
      <c r="AV25" s="130"/>
      <c r="AW25" s="106">
        <f t="shared" si="6"/>
        <v>2</v>
      </c>
      <c r="AX25" s="29" t="s">
        <v>401</v>
      </c>
      <c r="AY25" s="211" t="s">
        <v>403</v>
      </c>
    </row>
    <row r="26" spans="1:51" ht="22.5" x14ac:dyDescent="0.25">
      <c r="A26" s="298" t="s">
        <v>249</v>
      </c>
      <c r="B26" s="263" t="s">
        <v>214</v>
      </c>
      <c r="C26" s="301" t="s">
        <v>272</v>
      </c>
      <c r="D26" s="301" t="s">
        <v>272</v>
      </c>
      <c r="E26" s="97"/>
      <c r="F26" s="96"/>
      <c r="G26" s="96"/>
      <c r="H26" s="98"/>
      <c r="I26" s="100"/>
      <c r="J26" s="97">
        <v>8</v>
      </c>
      <c r="K26" s="96"/>
      <c r="L26" s="96"/>
      <c r="M26" s="98">
        <f t="shared" si="5"/>
        <v>52</v>
      </c>
      <c r="N26" s="100">
        <v>2</v>
      </c>
      <c r="O26" s="97"/>
      <c r="P26" s="96"/>
      <c r="Q26" s="96"/>
      <c r="R26" s="98"/>
      <c r="S26" s="100"/>
      <c r="T26" s="97"/>
      <c r="U26" s="96"/>
      <c r="V26" s="96"/>
      <c r="W26" s="98"/>
      <c r="X26" s="100"/>
      <c r="Y26" s="97"/>
      <c r="Z26" s="96"/>
      <c r="AA26" s="96"/>
      <c r="AB26" s="98"/>
      <c r="AC26" s="100"/>
      <c r="AD26" s="97"/>
      <c r="AE26" s="96"/>
      <c r="AF26" s="96"/>
      <c r="AG26" s="98"/>
      <c r="AH26" s="100"/>
      <c r="AI26" s="97"/>
      <c r="AJ26" s="96"/>
      <c r="AK26" s="96"/>
      <c r="AL26" s="98"/>
      <c r="AM26" s="100"/>
      <c r="AN26" s="97"/>
      <c r="AO26" s="96"/>
      <c r="AP26" s="96"/>
      <c r="AQ26" s="98"/>
      <c r="AR26" s="100"/>
      <c r="AS26" s="128"/>
      <c r="AT26" s="129"/>
      <c r="AU26" s="129" t="s">
        <v>1</v>
      </c>
      <c r="AV26" s="130"/>
      <c r="AW26" s="106">
        <f t="shared" si="6"/>
        <v>2</v>
      </c>
      <c r="AX26" s="312" t="s">
        <v>6</v>
      </c>
      <c r="AY26" s="313" t="s">
        <v>6</v>
      </c>
    </row>
    <row r="27" spans="1:51" ht="24.75" x14ac:dyDescent="0.25">
      <c r="A27" s="298" t="s">
        <v>249</v>
      </c>
      <c r="B27" s="263" t="s">
        <v>215</v>
      </c>
      <c r="C27" s="301" t="s">
        <v>273</v>
      </c>
      <c r="D27" s="301" t="s">
        <v>273</v>
      </c>
      <c r="E27" s="97"/>
      <c r="F27" s="96"/>
      <c r="G27" s="96"/>
      <c r="H27" s="98"/>
      <c r="I27" s="100"/>
      <c r="J27" s="97">
        <v>8</v>
      </c>
      <c r="K27" s="96"/>
      <c r="L27" s="96"/>
      <c r="M27" s="98">
        <f t="shared" si="5"/>
        <v>22</v>
      </c>
      <c r="N27" s="100">
        <v>1</v>
      </c>
      <c r="O27" s="97"/>
      <c r="P27" s="96"/>
      <c r="Q27" s="96"/>
      <c r="R27" s="98"/>
      <c r="S27" s="100"/>
      <c r="T27" s="97"/>
      <c r="U27" s="96"/>
      <c r="V27" s="96"/>
      <c r="W27" s="98"/>
      <c r="X27" s="100"/>
      <c r="Y27" s="97"/>
      <c r="Z27" s="96"/>
      <c r="AA27" s="96"/>
      <c r="AB27" s="98"/>
      <c r="AC27" s="100"/>
      <c r="AD27" s="97"/>
      <c r="AE27" s="96"/>
      <c r="AF27" s="96"/>
      <c r="AG27" s="98"/>
      <c r="AH27" s="100"/>
      <c r="AI27" s="97"/>
      <c r="AJ27" s="96"/>
      <c r="AK27" s="96"/>
      <c r="AL27" s="98"/>
      <c r="AM27" s="100"/>
      <c r="AN27" s="97"/>
      <c r="AO27" s="96"/>
      <c r="AP27" s="96"/>
      <c r="AQ27" s="98"/>
      <c r="AR27" s="100"/>
      <c r="AS27" s="128"/>
      <c r="AT27" s="129"/>
      <c r="AU27" s="129" t="s">
        <v>1</v>
      </c>
      <c r="AV27" s="130"/>
      <c r="AW27" s="106">
        <f t="shared" si="6"/>
        <v>1</v>
      </c>
      <c r="AX27" s="29" t="s">
        <v>401</v>
      </c>
      <c r="AY27" s="211" t="s">
        <v>404</v>
      </c>
    </row>
    <row r="28" spans="1:51" ht="22.5" x14ac:dyDescent="0.25">
      <c r="A28" s="298" t="s">
        <v>249</v>
      </c>
      <c r="B28" s="263" t="s">
        <v>216</v>
      </c>
      <c r="C28" s="301" t="s">
        <v>274</v>
      </c>
      <c r="D28" s="301" t="s">
        <v>274</v>
      </c>
      <c r="E28" s="97"/>
      <c r="F28" s="96"/>
      <c r="G28" s="96"/>
      <c r="H28" s="98"/>
      <c r="I28" s="100"/>
      <c r="J28" s="97">
        <v>10</v>
      </c>
      <c r="K28" s="96"/>
      <c r="L28" s="96"/>
      <c r="M28" s="98">
        <f t="shared" si="5"/>
        <v>50</v>
      </c>
      <c r="N28" s="100">
        <v>2</v>
      </c>
      <c r="O28" s="97"/>
      <c r="P28" s="96"/>
      <c r="Q28" s="96"/>
      <c r="R28" s="98"/>
      <c r="S28" s="100"/>
      <c r="T28" s="97"/>
      <c r="U28" s="96"/>
      <c r="V28" s="96"/>
      <c r="W28" s="98"/>
      <c r="X28" s="100"/>
      <c r="Y28" s="97"/>
      <c r="Z28" s="96"/>
      <c r="AA28" s="96"/>
      <c r="AB28" s="98"/>
      <c r="AC28" s="100"/>
      <c r="AD28" s="97"/>
      <c r="AE28" s="96"/>
      <c r="AF28" s="96"/>
      <c r="AG28" s="98"/>
      <c r="AH28" s="100"/>
      <c r="AI28" s="97"/>
      <c r="AJ28" s="96"/>
      <c r="AK28" s="96"/>
      <c r="AL28" s="98"/>
      <c r="AM28" s="100"/>
      <c r="AN28" s="97"/>
      <c r="AO28" s="96"/>
      <c r="AP28" s="96"/>
      <c r="AQ28" s="98"/>
      <c r="AR28" s="100"/>
      <c r="AS28" s="128"/>
      <c r="AT28" s="129"/>
      <c r="AU28" s="129" t="s">
        <v>1</v>
      </c>
      <c r="AV28" s="130"/>
      <c r="AW28" s="106">
        <f t="shared" si="6"/>
        <v>2</v>
      </c>
      <c r="AX28" s="312" t="s">
        <v>6</v>
      </c>
      <c r="AY28" s="313" t="s">
        <v>6</v>
      </c>
    </row>
    <row r="29" spans="1:51" ht="23.25" thickBot="1" x14ac:dyDescent="0.3">
      <c r="A29" s="299" t="s">
        <v>228</v>
      </c>
      <c r="B29" s="283" t="s">
        <v>189</v>
      </c>
      <c r="C29" s="302" t="s">
        <v>275</v>
      </c>
      <c r="D29" s="302" t="s">
        <v>275</v>
      </c>
      <c r="E29" s="97"/>
      <c r="F29" s="96"/>
      <c r="G29" s="96"/>
      <c r="H29" s="98"/>
      <c r="I29" s="100"/>
      <c r="J29" s="97">
        <v>6</v>
      </c>
      <c r="K29" s="96"/>
      <c r="L29" s="96"/>
      <c r="M29" s="98">
        <f>N29*30-SUM(J29:L29)</f>
        <v>24</v>
      </c>
      <c r="N29" s="100">
        <v>1</v>
      </c>
      <c r="O29" s="97"/>
      <c r="P29" s="96"/>
      <c r="Q29" s="96"/>
      <c r="R29" s="98"/>
      <c r="S29" s="100"/>
      <c r="T29" s="97"/>
      <c r="U29" s="96"/>
      <c r="V29" s="96"/>
      <c r="W29" s="98"/>
      <c r="X29" s="100"/>
      <c r="Y29" s="97"/>
      <c r="Z29" s="96"/>
      <c r="AA29" s="96"/>
      <c r="AB29" s="98"/>
      <c r="AC29" s="100"/>
      <c r="AD29" s="97"/>
      <c r="AE29" s="96"/>
      <c r="AF29" s="96"/>
      <c r="AG29" s="98"/>
      <c r="AH29" s="100"/>
      <c r="AI29" s="97"/>
      <c r="AJ29" s="96"/>
      <c r="AK29" s="96"/>
      <c r="AL29" s="98"/>
      <c r="AM29" s="100"/>
      <c r="AN29" s="97"/>
      <c r="AO29" s="96"/>
      <c r="AP29" s="96"/>
      <c r="AQ29" s="98"/>
      <c r="AR29" s="100"/>
      <c r="AS29" s="128"/>
      <c r="AT29" s="129"/>
      <c r="AU29" s="129" t="s">
        <v>1</v>
      </c>
      <c r="AV29" s="130"/>
      <c r="AW29" s="106">
        <f t="shared" si="6"/>
        <v>1</v>
      </c>
      <c r="AX29" s="5" t="s">
        <v>6</v>
      </c>
      <c r="AY29" s="214" t="s">
        <v>6</v>
      </c>
    </row>
    <row r="30" spans="1:51" ht="23.25" thickBot="1" x14ac:dyDescent="0.3">
      <c r="A30" s="299" t="s">
        <v>228</v>
      </c>
      <c r="B30" s="282" t="s">
        <v>190</v>
      </c>
      <c r="C30" s="302" t="s">
        <v>276</v>
      </c>
      <c r="D30" s="302" t="s">
        <v>276</v>
      </c>
      <c r="E30" s="191"/>
      <c r="F30" s="192"/>
      <c r="G30" s="192"/>
      <c r="H30" s="193"/>
      <c r="I30" s="194"/>
      <c r="J30" s="191">
        <v>8</v>
      </c>
      <c r="K30" s="192"/>
      <c r="L30" s="192"/>
      <c r="M30" s="193">
        <f>N30*30-SUM(J30:L30)</f>
        <v>22</v>
      </c>
      <c r="N30" s="194">
        <v>1</v>
      </c>
      <c r="O30" s="191"/>
      <c r="P30" s="192"/>
      <c r="Q30" s="192"/>
      <c r="R30" s="193"/>
      <c r="S30" s="194"/>
      <c r="T30" s="191"/>
      <c r="U30" s="192"/>
      <c r="V30" s="192"/>
      <c r="W30" s="193"/>
      <c r="X30" s="194"/>
      <c r="Y30" s="191"/>
      <c r="Z30" s="192"/>
      <c r="AA30" s="192"/>
      <c r="AB30" s="193"/>
      <c r="AC30" s="194"/>
      <c r="AD30" s="191"/>
      <c r="AE30" s="192"/>
      <c r="AF30" s="192"/>
      <c r="AG30" s="193"/>
      <c r="AH30" s="194"/>
      <c r="AI30" s="191"/>
      <c r="AJ30" s="192"/>
      <c r="AK30" s="192"/>
      <c r="AL30" s="193"/>
      <c r="AM30" s="194"/>
      <c r="AN30" s="191"/>
      <c r="AO30" s="192"/>
      <c r="AP30" s="192"/>
      <c r="AQ30" s="193"/>
      <c r="AR30" s="194"/>
      <c r="AS30" s="195"/>
      <c r="AT30" s="196"/>
      <c r="AU30" s="196" t="s">
        <v>1</v>
      </c>
      <c r="AV30" s="197"/>
      <c r="AW30" s="198">
        <f t="shared" si="6"/>
        <v>1</v>
      </c>
      <c r="AX30" s="3" t="s">
        <v>6</v>
      </c>
      <c r="AY30" s="212" t="s">
        <v>6</v>
      </c>
    </row>
    <row r="31" spans="1:51" s="89" customFormat="1" x14ac:dyDescent="0.25">
      <c r="A31" s="255" t="s">
        <v>248</v>
      </c>
      <c r="B31" s="262" t="s">
        <v>137</v>
      </c>
      <c r="C31" s="300" t="s">
        <v>278</v>
      </c>
      <c r="D31" s="300" t="s">
        <v>278</v>
      </c>
      <c r="E31" s="160"/>
      <c r="F31" s="161"/>
      <c r="G31" s="161"/>
      <c r="H31" s="162"/>
      <c r="I31" s="163"/>
      <c r="J31" s="160"/>
      <c r="K31" s="161"/>
      <c r="L31" s="161"/>
      <c r="M31" s="162"/>
      <c r="N31" s="163"/>
      <c r="O31" s="160">
        <v>8</v>
      </c>
      <c r="P31" s="161"/>
      <c r="Q31" s="161"/>
      <c r="R31" s="162">
        <f t="shared" ref="R31:R32" si="7">S31*30-SUM(O31:Q31)</f>
        <v>52</v>
      </c>
      <c r="S31" s="163">
        <v>2</v>
      </c>
      <c r="T31" s="160"/>
      <c r="U31" s="161"/>
      <c r="V31" s="161"/>
      <c r="W31" s="162"/>
      <c r="X31" s="163"/>
      <c r="Y31" s="160"/>
      <c r="Z31" s="161"/>
      <c r="AA31" s="161"/>
      <c r="AB31" s="162"/>
      <c r="AC31" s="163"/>
      <c r="AD31" s="160"/>
      <c r="AE31" s="161"/>
      <c r="AF31" s="161"/>
      <c r="AG31" s="162"/>
      <c r="AH31" s="163"/>
      <c r="AI31" s="160"/>
      <c r="AJ31" s="161"/>
      <c r="AK31" s="161"/>
      <c r="AL31" s="162"/>
      <c r="AM31" s="163"/>
      <c r="AN31" s="160"/>
      <c r="AO31" s="161"/>
      <c r="AP31" s="161"/>
      <c r="AQ31" s="162"/>
      <c r="AR31" s="163"/>
      <c r="AS31" s="164"/>
      <c r="AT31" s="165"/>
      <c r="AU31" s="165" t="s">
        <v>3</v>
      </c>
      <c r="AV31" s="166"/>
      <c r="AW31" s="167">
        <f t="shared" ref="AW31:AW50" si="8">SUM(S31,)</f>
        <v>2</v>
      </c>
      <c r="AX31" s="51" t="s">
        <v>6</v>
      </c>
      <c r="AY31" s="318" t="s">
        <v>6</v>
      </c>
    </row>
    <row r="32" spans="1:51" s="89" customFormat="1" x14ac:dyDescent="0.25">
      <c r="A32" s="256" t="s">
        <v>248</v>
      </c>
      <c r="B32" s="281" t="s">
        <v>138</v>
      </c>
      <c r="C32" s="300" t="s">
        <v>279</v>
      </c>
      <c r="D32" s="300" t="s">
        <v>279</v>
      </c>
      <c r="E32" s="114"/>
      <c r="F32" s="115"/>
      <c r="G32" s="115"/>
      <c r="H32" s="116"/>
      <c r="I32" s="117"/>
      <c r="J32" s="114"/>
      <c r="K32" s="115"/>
      <c r="L32" s="115"/>
      <c r="M32" s="116"/>
      <c r="N32" s="117"/>
      <c r="O32" s="114">
        <v>8</v>
      </c>
      <c r="P32" s="115"/>
      <c r="Q32" s="115"/>
      <c r="R32" s="116">
        <f t="shared" si="7"/>
        <v>52</v>
      </c>
      <c r="S32" s="117">
        <v>2</v>
      </c>
      <c r="T32" s="114"/>
      <c r="U32" s="115"/>
      <c r="V32" s="115"/>
      <c r="W32" s="116"/>
      <c r="X32" s="117"/>
      <c r="Y32" s="114"/>
      <c r="Z32" s="115"/>
      <c r="AA32" s="115"/>
      <c r="AB32" s="116"/>
      <c r="AC32" s="117"/>
      <c r="AD32" s="114"/>
      <c r="AE32" s="115"/>
      <c r="AF32" s="115"/>
      <c r="AG32" s="116"/>
      <c r="AH32" s="117"/>
      <c r="AI32" s="114"/>
      <c r="AJ32" s="115"/>
      <c r="AK32" s="115"/>
      <c r="AL32" s="116"/>
      <c r="AM32" s="117"/>
      <c r="AN32" s="114"/>
      <c r="AO32" s="115"/>
      <c r="AP32" s="115"/>
      <c r="AQ32" s="116"/>
      <c r="AR32" s="117"/>
      <c r="AS32" s="131"/>
      <c r="AT32" s="132"/>
      <c r="AU32" s="132" t="s">
        <v>3</v>
      </c>
      <c r="AV32" s="133"/>
      <c r="AW32" s="150">
        <f t="shared" si="8"/>
        <v>2</v>
      </c>
      <c r="AX32" s="312" t="s">
        <v>6</v>
      </c>
      <c r="AY32" s="313" t="s">
        <v>6</v>
      </c>
    </row>
    <row r="33" spans="1:51" s="89" customFormat="1" ht="33.75" x14ac:dyDescent="0.25">
      <c r="A33" s="256" t="s">
        <v>248</v>
      </c>
      <c r="B33" s="281" t="s">
        <v>139</v>
      </c>
      <c r="C33" s="300" t="s">
        <v>280</v>
      </c>
      <c r="D33" s="300" t="s">
        <v>280</v>
      </c>
      <c r="E33" s="114"/>
      <c r="F33" s="115"/>
      <c r="G33" s="115"/>
      <c r="H33" s="116"/>
      <c r="I33" s="117"/>
      <c r="J33" s="114"/>
      <c r="K33" s="115"/>
      <c r="L33" s="115"/>
      <c r="M33" s="116"/>
      <c r="N33" s="117"/>
      <c r="O33" s="114">
        <v>8</v>
      </c>
      <c r="P33" s="115"/>
      <c r="Q33" s="115"/>
      <c r="R33" s="116">
        <f>S33*30-SUM(O33:Q33)</f>
        <v>52</v>
      </c>
      <c r="S33" s="117">
        <v>2</v>
      </c>
      <c r="T33" s="114"/>
      <c r="U33" s="115"/>
      <c r="V33" s="115"/>
      <c r="W33" s="116"/>
      <c r="X33" s="117"/>
      <c r="Y33" s="114"/>
      <c r="Z33" s="115"/>
      <c r="AA33" s="115"/>
      <c r="AB33" s="116"/>
      <c r="AC33" s="117"/>
      <c r="AD33" s="114"/>
      <c r="AE33" s="115"/>
      <c r="AF33" s="115"/>
      <c r="AG33" s="116"/>
      <c r="AH33" s="117"/>
      <c r="AI33" s="114"/>
      <c r="AJ33" s="115"/>
      <c r="AK33" s="115"/>
      <c r="AL33" s="116"/>
      <c r="AM33" s="117"/>
      <c r="AN33" s="114"/>
      <c r="AO33" s="115"/>
      <c r="AP33" s="115"/>
      <c r="AQ33" s="116"/>
      <c r="AR33" s="117"/>
      <c r="AS33" s="131"/>
      <c r="AT33" s="132" t="s">
        <v>3</v>
      </c>
      <c r="AU33" s="132"/>
      <c r="AV33" s="133"/>
      <c r="AW33" s="150">
        <f t="shared" si="8"/>
        <v>2</v>
      </c>
      <c r="AX33" s="312" t="s">
        <v>6</v>
      </c>
      <c r="AY33" s="313" t="s">
        <v>6</v>
      </c>
    </row>
    <row r="34" spans="1:51" x14ac:dyDescent="0.25">
      <c r="A34" s="256" t="s">
        <v>248</v>
      </c>
      <c r="B34" s="281" t="s">
        <v>140</v>
      </c>
      <c r="C34" s="300" t="s">
        <v>281</v>
      </c>
      <c r="D34" s="300" t="s">
        <v>281</v>
      </c>
      <c r="E34" s="114"/>
      <c r="F34" s="115"/>
      <c r="G34" s="115"/>
      <c r="H34" s="116"/>
      <c r="I34" s="117"/>
      <c r="J34" s="114"/>
      <c r="K34" s="115"/>
      <c r="L34" s="115"/>
      <c r="M34" s="116"/>
      <c r="N34" s="117"/>
      <c r="O34" s="114">
        <v>12</v>
      </c>
      <c r="P34" s="115"/>
      <c r="Q34" s="115"/>
      <c r="R34" s="116">
        <f>S34*30-SUM(O34:Q34)</f>
        <v>48</v>
      </c>
      <c r="S34" s="117">
        <v>2</v>
      </c>
      <c r="T34" s="114"/>
      <c r="U34" s="115"/>
      <c r="V34" s="115"/>
      <c r="W34" s="116"/>
      <c r="X34" s="117"/>
      <c r="Y34" s="114"/>
      <c r="Z34" s="115"/>
      <c r="AA34" s="115"/>
      <c r="AB34" s="116"/>
      <c r="AC34" s="117"/>
      <c r="AD34" s="114"/>
      <c r="AE34" s="115"/>
      <c r="AF34" s="115"/>
      <c r="AG34" s="116"/>
      <c r="AH34" s="117"/>
      <c r="AI34" s="114"/>
      <c r="AJ34" s="115"/>
      <c r="AK34" s="115"/>
      <c r="AL34" s="116"/>
      <c r="AM34" s="117"/>
      <c r="AN34" s="114"/>
      <c r="AO34" s="115"/>
      <c r="AP34" s="115"/>
      <c r="AQ34" s="116"/>
      <c r="AR34" s="117"/>
      <c r="AS34" s="131"/>
      <c r="AT34" s="132" t="s">
        <v>3</v>
      </c>
      <c r="AU34" s="132"/>
      <c r="AV34" s="133"/>
      <c r="AW34" s="150">
        <f t="shared" si="8"/>
        <v>2</v>
      </c>
      <c r="AX34" s="312" t="s">
        <v>6</v>
      </c>
      <c r="AY34" s="313" t="s">
        <v>6</v>
      </c>
    </row>
    <row r="35" spans="1:51" ht="22.5" x14ac:dyDescent="0.25">
      <c r="A35" s="256" t="s">
        <v>249</v>
      </c>
      <c r="B35" s="281" t="s">
        <v>201</v>
      </c>
      <c r="C35" s="300" t="s">
        <v>282</v>
      </c>
      <c r="D35" s="300" t="s">
        <v>282</v>
      </c>
      <c r="E35" s="114"/>
      <c r="F35" s="115"/>
      <c r="G35" s="115"/>
      <c r="H35" s="116"/>
      <c r="I35" s="117"/>
      <c r="J35" s="114"/>
      <c r="K35" s="115"/>
      <c r="L35" s="115"/>
      <c r="M35" s="116"/>
      <c r="N35" s="117"/>
      <c r="O35" s="114">
        <v>6</v>
      </c>
      <c r="P35" s="115"/>
      <c r="Q35" s="115"/>
      <c r="R35" s="116">
        <f t="shared" ref="R35:R48" si="9">S35*30-SUM(O35:Q35)</f>
        <v>24</v>
      </c>
      <c r="S35" s="117">
        <v>1</v>
      </c>
      <c r="T35" s="114"/>
      <c r="U35" s="115"/>
      <c r="V35" s="115"/>
      <c r="W35" s="116"/>
      <c r="X35" s="117"/>
      <c r="Y35" s="114"/>
      <c r="Z35" s="115"/>
      <c r="AA35" s="115"/>
      <c r="AB35" s="116"/>
      <c r="AC35" s="117"/>
      <c r="AD35" s="114"/>
      <c r="AE35" s="115"/>
      <c r="AF35" s="115"/>
      <c r="AG35" s="116"/>
      <c r="AH35" s="117"/>
      <c r="AI35" s="114"/>
      <c r="AJ35" s="115"/>
      <c r="AK35" s="115"/>
      <c r="AL35" s="116"/>
      <c r="AM35" s="117"/>
      <c r="AN35" s="114"/>
      <c r="AO35" s="115"/>
      <c r="AP35" s="115"/>
      <c r="AQ35" s="116"/>
      <c r="AR35" s="117"/>
      <c r="AS35" s="131"/>
      <c r="AT35" s="132"/>
      <c r="AU35" s="132" t="s">
        <v>3</v>
      </c>
      <c r="AV35" s="133"/>
      <c r="AW35" s="150">
        <f t="shared" si="8"/>
        <v>1</v>
      </c>
      <c r="AX35" s="312" t="s">
        <v>6</v>
      </c>
      <c r="AY35" s="313" t="s">
        <v>6</v>
      </c>
    </row>
    <row r="36" spans="1:51" ht="22.5" x14ac:dyDescent="0.25">
      <c r="A36" s="256" t="s">
        <v>249</v>
      </c>
      <c r="B36" s="281" t="s">
        <v>202</v>
      </c>
      <c r="C36" s="300" t="s">
        <v>283</v>
      </c>
      <c r="D36" s="300" t="s">
        <v>283</v>
      </c>
      <c r="E36" s="114"/>
      <c r="F36" s="115"/>
      <c r="G36" s="115"/>
      <c r="H36" s="116"/>
      <c r="I36" s="117"/>
      <c r="J36" s="114"/>
      <c r="K36" s="115"/>
      <c r="L36" s="115"/>
      <c r="M36" s="116"/>
      <c r="N36" s="117"/>
      <c r="O36" s="114">
        <v>18</v>
      </c>
      <c r="P36" s="115"/>
      <c r="Q36" s="115"/>
      <c r="R36" s="116">
        <f t="shared" si="9"/>
        <v>42</v>
      </c>
      <c r="S36" s="117">
        <v>2</v>
      </c>
      <c r="T36" s="114"/>
      <c r="U36" s="115"/>
      <c r="V36" s="115"/>
      <c r="W36" s="116"/>
      <c r="X36" s="117"/>
      <c r="Y36" s="114"/>
      <c r="Z36" s="115"/>
      <c r="AA36" s="115"/>
      <c r="AB36" s="116"/>
      <c r="AC36" s="117"/>
      <c r="AD36" s="114"/>
      <c r="AE36" s="115"/>
      <c r="AF36" s="115"/>
      <c r="AG36" s="116"/>
      <c r="AH36" s="117"/>
      <c r="AI36" s="114"/>
      <c r="AJ36" s="115"/>
      <c r="AK36" s="115"/>
      <c r="AL36" s="116"/>
      <c r="AM36" s="117"/>
      <c r="AN36" s="114"/>
      <c r="AO36" s="115"/>
      <c r="AP36" s="115"/>
      <c r="AQ36" s="116"/>
      <c r="AR36" s="117"/>
      <c r="AS36" s="131"/>
      <c r="AT36" s="132" t="s">
        <v>3</v>
      </c>
      <c r="AU36" s="132"/>
      <c r="AV36" s="133"/>
      <c r="AW36" s="150">
        <f t="shared" si="8"/>
        <v>2</v>
      </c>
      <c r="AX36" s="314" t="s">
        <v>400</v>
      </c>
      <c r="AY36" s="313" t="s">
        <v>6</v>
      </c>
    </row>
    <row r="37" spans="1:51" ht="22.5" x14ac:dyDescent="0.25">
      <c r="A37" s="256" t="s">
        <v>249</v>
      </c>
      <c r="B37" s="284" t="s">
        <v>203</v>
      </c>
      <c r="C37" s="300" t="s">
        <v>284</v>
      </c>
      <c r="D37" s="300" t="s">
        <v>284</v>
      </c>
      <c r="E37" s="121"/>
      <c r="F37" s="122"/>
      <c r="G37" s="122"/>
      <c r="H37" s="123"/>
      <c r="I37" s="124"/>
      <c r="J37" s="121"/>
      <c r="K37" s="122"/>
      <c r="L37" s="122"/>
      <c r="M37" s="123"/>
      <c r="N37" s="124"/>
      <c r="O37" s="121">
        <v>6</v>
      </c>
      <c r="P37" s="122"/>
      <c r="Q37" s="122"/>
      <c r="R37" s="123">
        <f t="shared" si="9"/>
        <v>24</v>
      </c>
      <c r="S37" s="124">
        <v>1</v>
      </c>
      <c r="T37" s="121"/>
      <c r="U37" s="122"/>
      <c r="V37" s="122"/>
      <c r="W37" s="123"/>
      <c r="X37" s="124"/>
      <c r="Y37" s="121"/>
      <c r="Z37" s="122"/>
      <c r="AA37" s="122"/>
      <c r="AB37" s="123"/>
      <c r="AC37" s="124"/>
      <c r="AD37" s="121"/>
      <c r="AE37" s="122"/>
      <c r="AF37" s="122"/>
      <c r="AG37" s="123"/>
      <c r="AH37" s="124"/>
      <c r="AI37" s="121"/>
      <c r="AJ37" s="122"/>
      <c r="AK37" s="122"/>
      <c r="AL37" s="123"/>
      <c r="AM37" s="124"/>
      <c r="AN37" s="121"/>
      <c r="AO37" s="122"/>
      <c r="AP37" s="122"/>
      <c r="AQ37" s="123"/>
      <c r="AR37" s="124"/>
      <c r="AS37" s="137"/>
      <c r="AT37" s="138"/>
      <c r="AU37" s="138" t="s">
        <v>3</v>
      </c>
      <c r="AV37" s="139"/>
      <c r="AW37" s="153">
        <f t="shared" si="8"/>
        <v>1</v>
      </c>
      <c r="AX37" s="312" t="s">
        <v>6</v>
      </c>
      <c r="AY37" s="313" t="s">
        <v>6</v>
      </c>
    </row>
    <row r="38" spans="1:51" ht="22.5" x14ac:dyDescent="0.25">
      <c r="A38" s="256" t="s">
        <v>249</v>
      </c>
      <c r="B38" s="284" t="s">
        <v>204</v>
      </c>
      <c r="C38" s="300" t="s">
        <v>285</v>
      </c>
      <c r="D38" s="300" t="s">
        <v>285</v>
      </c>
      <c r="E38" s="121"/>
      <c r="F38" s="122"/>
      <c r="G38" s="122"/>
      <c r="H38" s="123"/>
      <c r="I38" s="124"/>
      <c r="J38" s="121"/>
      <c r="K38" s="122"/>
      <c r="L38" s="122"/>
      <c r="M38" s="123"/>
      <c r="N38" s="124"/>
      <c r="O38" s="121">
        <v>6</v>
      </c>
      <c r="P38" s="122"/>
      <c r="Q38" s="122"/>
      <c r="R38" s="123">
        <f t="shared" si="9"/>
        <v>24</v>
      </c>
      <c r="S38" s="124">
        <v>1</v>
      </c>
      <c r="T38" s="121"/>
      <c r="U38" s="122"/>
      <c r="V38" s="122"/>
      <c r="W38" s="123"/>
      <c r="X38" s="124"/>
      <c r="Y38" s="121"/>
      <c r="Z38" s="122"/>
      <c r="AA38" s="122"/>
      <c r="AB38" s="123"/>
      <c r="AC38" s="124"/>
      <c r="AD38" s="121"/>
      <c r="AE38" s="122"/>
      <c r="AF38" s="122"/>
      <c r="AG38" s="123"/>
      <c r="AH38" s="124"/>
      <c r="AI38" s="121"/>
      <c r="AJ38" s="122"/>
      <c r="AK38" s="122"/>
      <c r="AL38" s="123"/>
      <c r="AM38" s="124"/>
      <c r="AN38" s="121"/>
      <c r="AO38" s="122"/>
      <c r="AP38" s="122"/>
      <c r="AQ38" s="123"/>
      <c r="AR38" s="124"/>
      <c r="AS38" s="137"/>
      <c r="AT38" s="138"/>
      <c r="AU38" s="138" t="s">
        <v>3</v>
      </c>
      <c r="AV38" s="139"/>
      <c r="AW38" s="153">
        <f t="shared" si="8"/>
        <v>1</v>
      </c>
      <c r="AX38" s="314" t="s">
        <v>400</v>
      </c>
      <c r="AY38" s="313" t="s">
        <v>6</v>
      </c>
    </row>
    <row r="39" spans="1:51" ht="22.5" x14ac:dyDescent="0.25">
      <c r="A39" s="256" t="s">
        <v>249</v>
      </c>
      <c r="B39" s="281" t="s">
        <v>205</v>
      </c>
      <c r="C39" s="300" t="s">
        <v>286</v>
      </c>
      <c r="D39" s="300" t="s">
        <v>286</v>
      </c>
      <c r="E39" s="114"/>
      <c r="F39" s="115"/>
      <c r="G39" s="115"/>
      <c r="H39" s="116"/>
      <c r="I39" s="117"/>
      <c r="J39" s="114"/>
      <c r="K39" s="115"/>
      <c r="L39" s="115"/>
      <c r="M39" s="116"/>
      <c r="N39" s="117"/>
      <c r="O39" s="114">
        <v>16</v>
      </c>
      <c r="P39" s="115"/>
      <c r="Q39" s="115"/>
      <c r="R39" s="116">
        <f t="shared" si="9"/>
        <v>44</v>
      </c>
      <c r="S39" s="117">
        <v>2</v>
      </c>
      <c r="T39" s="114"/>
      <c r="U39" s="115"/>
      <c r="V39" s="115"/>
      <c r="W39" s="116"/>
      <c r="X39" s="117"/>
      <c r="Y39" s="114"/>
      <c r="Z39" s="115"/>
      <c r="AA39" s="115"/>
      <c r="AB39" s="116"/>
      <c r="AC39" s="117"/>
      <c r="AD39" s="114"/>
      <c r="AE39" s="115"/>
      <c r="AF39" s="115"/>
      <c r="AG39" s="116"/>
      <c r="AH39" s="117"/>
      <c r="AI39" s="114"/>
      <c r="AJ39" s="115"/>
      <c r="AK39" s="115"/>
      <c r="AL39" s="116"/>
      <c r="AM39" s="117"/>
      <c r="AN39" s="114"/>
      <c r="AO39" s="115"/>
      <c r="AP39" s="115"/>
      <c r="AQ39" s="116"/>
      <c r="AR39" s="117"/>
      <c r="AS39" s="131"/>
      <c r="AT39" s="132" t="s">
        <v>3</v>
      </c>
      <c r="AU39" s="132"/>
      <c r="AV39" s="133"/>
      <c r="AW39" s="150">
        <f t="shared" si="8"/>
        <v>2</v>
      </c>
      <c r="AX39" s="314" t="s">
        <v>405</v>
      </c>
      <c r="AY39" s="313" t="s">
        <v>6</v>
      </c>
    </row>
    <row r="40" spans="1:51" ht="22.5" x14ac:dyDescent="0.25">
      <c r="A40" s="256" t="s">
        <v>249</v>
      </c>
      <c r="B40" s="281" t="s">
        <v>206</v>
      </c>
      <c r="C40" s="300" t="s">
        <v>287</v>
      </c>
      <c r="D40" s="300" t="s">
        <v>287</v>
      </c>
      <c r="E40" s="114"/>
      <c r="F40" s="115"/>
      <c r="G40" s="115"/>
      <c r="H40" s="116"/>
      <c r="I40" s="117"/>
      <c r="J40" s="114"/>
      <c r="K40" s="115"/>
      <c r="L40" s="115"/>
      <c r="M40" s="116"/>
      <c r="N40" s="117"/>
      <c r="O40" s="114">
        <v>14</v>
      </c>
      <c r="P40" s="115"/>
      <c r="Q40" s="115"/>
      <c r="R40" s="116">
        <f t="shared" si="9"/>
        <v>46</v>
      </c>
      <c r="S40" s="117">
        <v>2</v>
      </c>
      <c r="T40" s="114"/>
      <c r="U40" s="115"/>
      <c r="V40" s="115"/>
      <c r="W40" s="116"/>
      <c r="X40" s="117"/>
      <c r="Y40" s="114"/>
      <c r="Z40" s="115"/>
      <c r="AA40" s="115"/>
      <c r="AB40" s="116"/>
      <c r="AC40" s="117"/>
      <c r="AD40" s="114"/>
      <c r="AE40" s="115"/>
      <c r="AF40" s="115"/>
      <c r="AG40" s="116"/>
      <c r="AH40" s="117"/>
      <c r="AI40" s="114"/>
      <c r="AJ40" s="115"/>
      <c r="AK40" s="115"/>
      <c r="AL40" s="116"/>
      <c r="AM40" s="117"/>
      <c r="AN40" s="114"/>
      <c r="AO40" s="115"/>
      <c r="AP40" s="115"/>
      <c r="AQ40" s="116"/>
      <c r="AR40" s="117"/>
      <c r="AS40" s="131"/>
      <c r="AT40" s="132" t="s">
        <v>3</v>
      </c>
      <c r="AU40" s="132"/>
      <c r="AV40" s="133"/>
      <c r="AW40" s="150">
        <f t="shared" si="8"/>
        <v>2</v>
      </c>
      <c r="AX40" s="223" t="s">
        <v>6</v>
      </c>
      <c r="AY40" s="313" t="s">
        <v>6</v>
      </c>
    </row>
    <row r="41" spans="1:51" s="22" customFormat="1" ht="22.5" x14ac:dyDescent="0.2">
      <c r="A41" s="256" t="s">
        <v>249</v>
      </c>
      <c r="B41" s="281" t="s">
        <v>207</v>
      </c>
      <c r="C41" s="300" t="s">
        <v>288</v>
      </c>
      <c r="D41" s="300" t="s">
        <v>288</v>
      </c>
      <c r="E41" s="61"/>
      <c r="F41" s="62"/>
      <c r="G41" s="62"/>
      <c r="H41" s="63"/>
      <c r="I41" s="148"/>
      <c r="J41" s="61"/>
      <c r="K41" s="62"/>
      <c r="L41" s="62"/>
      <c r="M41" s="63"/>
      <c r="N41" s="148"/>
      <c r="O41" s="61">
        <v>4</v>
      </c>
      <c r="P41" s="62"/>
      <c r="Q41" s="62"/>
      <c r="R41" s="63">
        <f t="shared" si="9"/>
        <v>26</v>
      </c>
      <c r="S41" s="148">
        <v>1</v>
      </c>
      <c r="T41" s="61"/>
      <c r="U41" s="62"/>
      <c r="V41" s="62"/>
      <c r="W41" s="63"/>
      <c r="X41" s="148"/>
      <c r="Y41" s="61"/>
      <c r="Z41" s="62"/>
      <c r="AA41" s="62"/>
      <c r="AB41" s="63"/>
      <c r="AC41" s="148"/>
      <c r="AD41" s="61"/>
      <c r="AE41" s="62"/>
      <c r="AF41" s="62"/>
      <c r="AG41" s="63"/>
      <c r="AH41" s="148"/>
      <c r="AI41" s="61"/>
      <c r="AJ41" s="62"/>
      <c r="AK41" s="62"/>
      <c r="AL41" s="63"/>
      <c r="AM41" s="148"/>
      <c r="AN41" s="61"/>
      <c r="AO41" s="62"/>
      <c r="AP41" s="62"/>
      <c r="AQ41" s="63"/>
      <c r="AR41" s="148"/>
      <c r="AS41" s="118"/>
      <c r="AT41" s="119" t="s">
        <v>3</v>
      </c>
      <c r="AU41" s="119"/>
      <c r="AV41" s="120"/>
      <c r="AW41" s="151">
        <f t="shared" si="8"/>
        <v>1</v>
      </c>
      <c r="AX41" s="401" t="s">
        <v>406</v>
      </c>
      <c r="AY41" s="391" t="s">
        <v>6</v>
      </c>
    </row>
    <row r="42" spans="1:51" s="22" customFormat="1" ht="22.5" x14ac:dyDescent="0.2">
      <c r="A42" s="256" t="s">
        <v>249</v>
      </c>
      <c r="B42" s="281" t="s">
        <v>208</v>
      </c>
      <c r="C42" s="300" t="s">
        <v>289</v>
      </c>
      <c r="D42" s="300" t="s">
        <v>289</v>
      </c>
      <c r="E42" s="61"/>
      <c r="F42" s="62"/>
      <c r="G42" s="62"/>
      <c r="H42" s="63"/>
      <c r="I42" s="148"/>
      <c r="J42" s="61"/>
      <c r="K42" s="62"/>
      <c r="L42" s="62"/>
      <c r="M42" s="63"/>
      <c r="N42" s="148"/>
      <c r="O42" s="61"/>
      <c r="P42" s="62">
        <v>12</v>
      </c>
      <c r="Q42" s="62"/>
      <c r="R42" s="63"/>
      <c r="S42" s="148">
        <v>0</v>
      </c>
      <c r="T42" s="61"/>
      <c r="U42" s="62"/>
      <c r="V42" s="62"/>
      <c r="W42" s="63"/>
      <c r="X42" s="148"/>
      <c r="Y42" s="61"/>
      <c r="Z42" s="62"/>
      <c r="AA42" s="62"/>
      <c r="AB42" s="63"/>
      <c r="AC42" s="148"/>
      <c r="AD42" s="61"/>
      <c r="AE42" s="62"/>
      <c r="AF42" s="62"/>
      <c r="AG42" s="63"/>
      <c r="AH42" s="148"/>
      <c r="AI42" s="61"/>
      <c r="AJ42" s="62"/>
      <c r="AK42" s="62"/>
      <c r="AL42" s="63"/>
      <c r="AM42" s="148"/>
      <c r="AN42" s="61"/>
      <c r="AO42" s="62"/>
      <c r="AP42" s="62"/>
      <c r="AQ42" s="63"/>
      <c r="AR42" s="148"/>
      <c r="AS42" s="118"/>
      <c r="AT42" s="119"/>
      <c r="AU42" s="119"/>
      <c r="AV42" s="120" t="s">
        <v>3</v>
      </c>
      <c r="AW42" s="151">
        <f t="shared" si="8"/>
        <v>0</v>
      </c>
      <c r="AX42" s="401"/>
      <c r="AY42" s="391"/>
    </row>
    <row r="43" spans="1:51" s="22" customFormat="1" ht="33.75" x14ac:dyDescent="0.2">
      <c r="A43" s="256" t="s">
        <v>249</v>
      </c>
      <c r="B43" s="281" t="s">
        <v>209</v>
      </c>
      <c r="C43" s="290" t="s">
        <v>290</v>
      </c>
      <c r="D43" s="290" t="s">
        <v>290</v>
      </c>
      <c r="E43" s="61"/>
      <c r="F43" s="62"/>
      <c r="G43" s="62"/>
      <c r="H43" s="63"/>
      <c r="I43" s="148"/>
      <c r="J43" s="61"/>
      <c r="K43" s="62"/>
      <c r="L43" s="62"/>
      <c r="M43" s="63"/>
      <c r="N43" s="148"/>
      <c r="O43" s="61">
        <v>4</v>
      </c>
      <c r="P43" s="62"/>
      <c r="Q43" s="62"/>
      <c r="R43" s="63">
        <f>S43*30-SUM(O43:Q43)</f>
        <v>26</v>
      </c>
      <c r="S43" s="148">
        <v>1</v>
      </c>
      <c r="T43" s="61"/>
      <c r="U43" s="62"/>
      <c r="V43" s="62"/>
      <c r="W43" s="63"/>
      <c r="X43" s="148"/>
      <c r="Y43" s="61"/>
      <c r="Z43" s="62"/>
      <c r="AA43" s="62"/>
      <c r="AB43" s="63"/>
      <c r="AC43" s="148"/>
      <c r="AD43" s="61"/>
      <c r="AE43" s="62"/>
      <c r="AF43" s="62"/>
      <c r="AG43" s="63"/>
      <c r="AH43" s="148"/>
      <c r="AI43" s="61"/>
      <c r="AJ43" s="62"/>
      <c r="AK43" s="62"/>
      <c r="AL43" s="63"/>
      <c r="AM43" s="148"/>
      <c r="AN43" s="61"/>
      <c r="AO43" s="62"/>
      <c r="AP43" s="62"/>
      <c r="AQ43" s="63"/>
      <c r="AR43" s="148"/>
      <c r="AS43" s="118"/>
      <c r="AT43" s="119" t="s">
        <v>3</v>
      </c>
      <c r="AU43" s="119"/>
      <c r="AV43" s="120"/>
      <c r="AW43" s="151">
        <f t="shared" si="8"/>
        <v>1</v>
      </c>
      <c r="AX43" s="312" t="s">
        <v>6</v>
      </c>
      <c r="AY43" s="313" t="s">
        <v>6</v>
      </c>
    </row>
    <row r="44" spans="1:51" ht="33.75" x14ac:dyDescent="0.25">
      <c r="A44" s="256" t="s">
        <v>249</v>
      </c>
      <c r="B44" s="263" t="s">
        <v>217</v>
      </c>
      <c r="C44" s="301" t="s">
        <v>291</v>
      </c>
      <c r="D44" s="301" t="s">
        <v>291</v>
      </c>
      <c r="E44" s="114"/>
      <c r="F44" s="115"/>
      <c r="G44" s="115"/>
      <c r="H44" s="116"/>
      <c r="I44" s="117"/>
      <c r="J44" s="114"/>
      <c r="K44" s="115"/>
      <c r="L44" s="115"/>
      <c r="M44" s="116"/>
      <c r="N44" s="117"/>
      <c r="O44" s="114">
        <v>8</v>
      </c>
      <c r="P44" s="115"/>
      <c r="Q44" s="115"/>
      <c r="R44" s="116">
        <f>S44*30-SUM(O44:Q44)</f>
        <v>82</v>
      </c>
      <c r="S44" s="117">
        <v>3</v>
      </c>
      <c r="T44" s="114"/>
      <c r="U44" s="115"/>
      <c r="V44" s="115"/>
      <c r="W44" s="116"/>
      <c r="X44" s="117"/>
      <c r="Y44" s="114"/>
      <c r="Z44" s="115"/>
      <c r="AA44" s="115"/>
      <c r="AB44" s="116"/>
      <c r="AC44" s="117"/>
      <c r="AD44" s="114"/>
      <c r="AE44" s="115"/>
      <c r="AF44" s="115"/>
      <c r="AG44" s="116"/>
      <c r="AH44" s="117"/>
      <c r="AI44" s="114"/>
      <c r="AJ44" s="115"/>
      <c r="AK44" s="115"/>
      <c r="AL44" s="116"/>
      <c r="AM44" s="117"/>
      <c r="AN44" s="114"/>
      <c r="AO44" s="115"/>
      <c r="AP44" s="115"/>
      <c r="AQ44" s="116"/>
      <c r="AR44" s="117"/>
      <c r="AS44" s="131"/>
      <c r="AT44" s="132" t="s">
        <v>3</v>
      </c>
      <c r="AU44" s="132"/>
      <c r="AV44" s="133"/>
      <c r="AW44" s="150">
        <f t="shared" si="8"/>
        <v>3</v>
      </c>
      <c r="AX44" s="32" t="s">
        <v>399</v>
      </c>
      <c r="AY44" s="313" t="s">
        <v>6</v>
      </c>
    </row>
    <row r="45" spans="1:51" ht="22.5" x14ac:dyDescent="0.25">
      <c r="A45" s="256" t="s">
        <v>249</v>
      </c>
      <c r="B45" s="263" t="s">
        <v>218</v>
      </c>
      <c r="C45" s="301" t="s">
        <v>292</v>
      </c>
      <c r="D45" s="301" t="s">
        <v>292</v>
      </c>
      <c r="E45" s="114"/>
      <c r="F45" s="115"/>
      <c r="G45" s="115"/>
      <c r="H45" s="116"/>
      <c r="I45" s="117"/>
      <c r="J45" s="114"/>
      <c r="K45" s="115"/>
      <c r="L45" s="115"/>
      <c r="M45" s="116"/>
      <c r="N45" s="117"/>
      <c r="O45" s="114">
        <v>14</v>
      </c>
      <c r="P45" s="115"/>
      <c r="Q45" s="115"/>
      <c r="R45" s="116">
        <f t="shared" si="9"/>
        <v>16</v>
      </c>
      <c r="S45" s="117">
        <v>1</v>
      </c>
      <c r="T45" s="114"/>
      <c r="U45" s="115"/>
      <c r="V45" s="115"/>
      <c r="W45" s="116"/>
      <c r="X45" s="117"/>
      <c r="Y45" s="114"/>
      <c r="Z45" s="115"/>
      <c r="AA45" s="115"/>
      <c r="AB45" s="116"/>
      <c r="AC45" s="117"/>
      <c r="AD45" s="114"/>
      <c r="AE45" s="115"/>
      <c r="AF45" s="115"/>
      <c r="AG45" s="116"/>
      <c r="AH45" s="117"/>
      <c r="AI45" s="114"/>
      <c r="AJ45" s="115"/>
      <c r="AK45" s="115"/>
      <c r="AL45" s="116"/>
      <c r="AM45" s="117"/>
      <c r="AN45" s="114"/>
      <c r="AO45" s="115"/>
      <c r="AP45" s="115"/>
      <c r="AQ45" s="116"/>
      <c r="AR45" s="117"/>
      <c r="AS45" s="131"/>
      <c r="AT45" s="132" t="s">
        <v>3</v>
      </c>
      <c r="AU45" s="132"/>
      <c r="AV45" s="133"/>
      <c r="AW45" s="150">
        <f t="shared" si="8"/>
        <v>1</v>
      </c>
      <c r="AX45" s="32" t="s">
        <v>407</v>
      </c>
      <c r="AY45" s="313" t="s">
        <v>6</v>
      </c>
    </row>
    <row r="46" spans="1:51" ht="22.5" x14ac:dyDescent="0.25">
      <c r="A46" s="256" t="s">
        <v>249</v>
      </c>
      <c r="B46" s="263" t="s">
        <v>219</v>
      </c>
      <c r="C46" s="301" t="s">
        <v>293</v>
      </c>
      <c r="D46" s="301" t="s">
        <v>293</v>
      </c>
      <c r="E46" s="64"/>
      <c r="F46" s="65"/>
      <c r="G46" s="65"/>
      <c r="H46" s="112"/>
      <c r="I46" s="113"/>
      <c r="J46" s="64"/>
      <c r="K46" s="65"/>
      <c r="L46" s="65"/>
      <c r="M46" s="112"/>
      <c r="N46" s="113"/>
      <c r="O46" s="64">
        <v>8</v>
      </c>
      <c r="P46" s="65"/>
      <c r="Q46" s="65"/>
      <c r="R46" s="112">
        <f t="shared" si="9"/>
        <v>52</v>
      </c>
      <c r="S46" s="113">
        <v>2</v>
      </c>
      <c r="T46" s="64"/>
      <c r="U46" s="65"/>
      <c r="V46" s="65"/>
      <c r="W46" s="112"/>
      <c r="X46" s="113"/>
      <c r="Y46" s="64"/>
      <c r="Z46" s="65"/>
      <c r="AA46" s="65"/>
      <c r="AB46" s="112"/>
      <c r="AC46" s="113"/>
      <c r="AD46" s="64"/>
      <c r="AE46" s="65"/>
      <c r="AF46" s="65"/>
      <c r="AG46" s="112"/>
      <c r="AH46" s="113"/>
      <c r="AI46" s="64"/>
      <c r="AJ46" s="65"/>
      <c r="AK46" s="65"/>
      <c r="AL46" s="112"/>
      <c r="AM46" s="113"/>
      <c r="AN46" s="64"/>
      <c r="AO46" s="65"/>
      <c r="AP46" s="65"/>
      <c r="AQ46" s="112"/>
      <c r="AR46" s="113"/>
      <c r="AS46" s="134"/>
      <c r="AT46" s="135" t="s">
        <v>3</v>
      </c>
      <c r="AU46" s="135"/>
      <c r="AV46" s="136"/>
      <c r="AW46" s="152">
        <f t="shared" si="8"/>
        <v>2</v>
      </c>
      <c r="AX46" s="314" t="s">
        <v>399</v>
      </c>
      <c r="AY46" s="313" t="s">
        <v>6</v>
      </c>
    </row>
    <row r="47" spans="1:51" s="22" customFormat="1" ht="45" x14ac:dyDescent="0.2">
      <c r="A47" s="256" t="s">
        <v>249</v>
      </c>
      <c r="B47" s="263" t="s">
        <v>220</v>
      </c>
      <c r="C47" s="305" t="s">
        <v>294</v>
      </c>
      <c r="D47" s="305" t="s">
        <v>294</v>
      </c>
      <c r="E47" s="61"/>
      <c r="F47" s="62"/>
      <c r="G47" s="62"/>
      <c r="H47" s="63"/>
      <c r="I47" s="148"/>
      <c r="J47" s="61"/>
      <c r="K47" s="62"/>
      <c r="L47" s="62"/>
      <c r="M47" s="63"/>
      <c r="N47" s="148"/>
      <c r="O47" s="61"/>
      <c r="P47" s="62">
        <v>5</v>
      </c>
      <c r="Q47" s="62"/>
      <c r="R47" s="63">
        <f t="shared" si="9"/>
        <v>25</v>
      </c>
      <c r="S47" s="148">
        <v>1</v>
      </c>
      <c r="T47" s="61"/>
      <c r="U47" s="62"/>
      <c r="V47" s="62"/>
      <c r="W47" s="63"/>
      <c r="X47" s="148"/>
      <c r="Y47" s="61"/>
      <c r="Z47" s="62"/>
      <c r="AA47" s="62"/>
      <c r="AB47" s="63"/>
      <c r="AC47" s="148"/>
      <c r="AD47" s="61"/>
      <c r="AE47" s="62"/>
      <c r="AF47" s="62"/>
      <c r="AG47" s="63"/>
      <c r="AH47" s="148"/>
      <c r="AI47" s="61"/>
      <c r="AJ47" s="62"/>
      <c r="AK47" s="62"/>
      <c r="AL47" s="63"/>
      <c r="AM47" s="148"/>
      <c r="AN47" s="61"/>
      <c r="AO47" s="62"/>
      <c r="AP47" s="62"/>
      <c r="AQ47" s="63"/>
      <c r="AR47" s="148"/>
      <c r="AS47" s="118"/>
      <c r="AT47" s="119"/>
      <c r="AU47" s="119" t="s">
        <v>3</v>
      </c>
      <c r="AV47" s="120"/>
      <c r="AW47" s="151">
        <f t="shared" si="8"/>
        <v>1</v>
      </c>
      <c r="AX47" s="314" t="s">
        <v>408</v>
      </c>
      <c r="AY47" s="313" t="s">
        <v>6</v>
      </c>
    </row>
    <row r="48" spans="1:51" s="22" customFormat="1" ht="22.5" x14ac:dyDescent="0.2">
      <c r="A48" s="256" t="s">
        <v>249</v>
      </c>
      <c r="B48" s="263" t="s">
        <v>221</v>
      </c>
      <c r="C48" s="305" t="s">
        <v>295</v>
      </c>
      <c r="D48" s="305" t="s">
        <v>295</v>
      </c>
      <c r="E48" s="61"/>
      <c r="F48" s="62"/>
      <c r="G48" s="62"/>
      <c r="H48" s="63"/>
      <c r="I48" s="148"/>
      <c r="J48" s="61"/>
      <c r="K48" s="62"/>
      <c r="L48" s="62"/>
      <c r="M48" s="63"/>
      <c r="N48" s="148"/>
      <c r="O48" s="61"/>
      <c r="P48" s="62">
        <v>4</v>
      </c>
      <c r="Q48" s="62"/>
      <c r="R48" s="63">
        <f t="shared" si="9"/>
        <v>26</v>
      </c>
      <c r="S48" s="148">
        <v>1</v>
      </c>
      <c r="T48" s="61"/>
      <c r="U48" s="62"/>
      <c r="V48" s="62"/>
      <c r="W48" s="63"/>
      <c r="X48" s="148"/>
      <c r="Y48" s="61"/>
      <c r="Z48" s="62"/>
      <c r="AA48" s="62"/>
      <c r="AB48" s="63"/>
      <c r="AC48" s="148"/>
      <c r="AD48" s="61"/>
      <c r="AE48" s="62"/>
      <c r="AF48" s="62"/>
      <c r="AG48" s="63"/>
      <c r="AH48" s="148"/>
      <c r="AI48" s="61"/>
      <c r="AJ48" s="62"/>
      <c r="AK48" s="62"/>
      <c r="AL48" s="63"/>
      <c r="AM48" s="148"/>
      <c r="AN48" s="61"/>
      <c r="AO48" s="62"/>
      <c r="AP48" s="62"/>
      <c r="AQ48" s="63"/>
      <c r="AR48" s="148"/>
      <c r="AS48" s="118"/>
      <c r="AT48" s="119" t="s">
        <v>3</v>
      </c>
      <c r="AU48" s="119"/>
      <c r="AV48" s="120"/>
      <c r="AW48" s="151">
        <f t="shared" si="8"/>
        <v>1</v>
      </c>
      <c r="AX48" s="314" t="s">
        <v>409</v>
      </c>
      <c r="AY48" s="313" t="s">
        <v>6</v>
      </c>
    </row>
    <row r="49" spans="1:68" ht="33.75" x14ac:dyDescent="0.25">
      <c r="A49" s="298" t="s">
        <v>277</v>
      </c>
      <c r="B49" s="263" t="s">
        <v>147</v>
      </c>
      <c r="C49" s="301" t="s">
        <v>296</v>
      </c>
      <c r="D49" s="301" t="s">
        <v>296</v>
      </c>
      <c r="E49" s="114"/>
      <c r="F49" s="115"/>
      <c r="G49" s="115"/>
      <c r="H49" s="116"/>
      <c r="I49" s="117"/>
      <c r="J49" s="114"/>
      <c r="K49" s="115"/>
      <c r="L49" s="115"/>
      <c r="M49" s="116"/>
      <c r="N49" s="117"/>
      <c r="O49" s="114">
        <v>16</v>
      </c>
      <c r="P49" s="115"/>
      <c r="Q49" s="115"/>
      <c r="R49" s="116">
        <f t="shared" ref="R49" si="10">S49*30-SUM(O49:Q49)</f>
        <v>44</v>
      </c>
      <c r="S49" s="117">
        <v>2</v>
      </c>
      <c r="T49" s="114"/>
      <c r="U49" s="115"/>
      <c r="V49" s="115"/>
      <c r="W49" s="116"/>
      <c r="X49" s="117"/>
      <c r="Y49" s="114"/>
      <c r="Z49" s="115"/>
      <c r="AA49" s="115"/>
      <c r="AB49" s="116"/>
      <c r="AC49" s="117"/>
      <c r="AD49" s="114"/>
      <c r="AE49" s="115"/>
      <c r="AF49" s="115"/>
      <c r="AG49" s="116"/>
      <c r="AH49" s="117"/>
      <c r="AI49" s="114"/>
      <c r="AJ49" s="115"/>
      <c r="AK49" s="115"/>
      <c r="AL49" s="116"/>
      <c r="AM49" s="117"/>
      <c r="AN49" s="114"/>
      <c r="AO49" s="115"/>
      <c r="AP49" s="115"/>
      <c r="AQ49" s="116"/>
      <c r="AR49" s="117"/>
      <c r="AS49" s="131"/>
      <c r="AT49" s="132" t="s">
        <v>3</v>
      </c>
      <c r="AU49" s="132"/>
      <c r="AV49" s="133"/>
      <c r="AW49" s="150">
        <f t="shared" si="8"/>
        <v>2</v>
      </c>
      <c r="AX49" s="314" t="s">
        <v>410</v>
      </c>
      <c r="AY49" s="215" t="s">
        <v>6</v>
      </c>
    </row>
    <row r="50" spans="1:68" ht="23.25" thickBot="1" x14ac:dyDescent="0.3">
      <c r="A50" s="299" t="s">
        <v>228</v>
      </c>
      <c r="B50" s="282" t="s">
        <v>191</v>
      </c>
      <c r="C50" s="303" t="s">
        <v>297</v>
      </c>
      <c r="D50" s="303" t="s">
        <v>297</v>
      </c>
      <c r="E50" s="168"/>
      <c r="F50" s="169"/>
      <c r="G50" s="169"/>
      <c r="H50" s="170"/>
      <c r="I50" s="171"/>
      <c r="J50" s="168"/>
      <c r="K50" s="169"/>
      <c r="L50" s="169"/>
      <c r="M50" s="170"/>
      <c r="N50" s="171"/>
      <c r="O50" s="168">
        <v>8</v>
      </c>
      <c r="P50" s="169"/>
      <c r="Q50" s="169"/>
      <c r="R50" s="170">
        <f t="shared" ref="R50" si="11">S50*30-SUM(O50:Q50)</f>
        <v>22</v>
      </c>
      <c r="S50" s="171">
        <v>1</v>
      </c>
      <c r="T50" s="168"/>
      <c r="U50" s="169"/>
      <c r="V50" s="169"/>
      <c r="W50" s="170"/>
      <c r="X50" s="171"/>
      <c r="Y50" s="168"/>
      <c r="Z50" s="169"/>
      <c r="AA50" s="169"/>
      <c r="AB50" s="170"/>
      <c r="AC50" s="171"/>
      <c r="AD50" s="168"/>
      <c r="AE50" s="169"/>
      <c r="AF50" s="169"/>
      <c r="AG50" s="170"/>
      <c r="AH50" s="171"/>
      <c r="AI50" s="168"/>
      <c r="AJ50" s="169"/>
      <c r="AK50" s="169"/>
      <c r="AL50" s="170"/>
      <c r="AM50" s="171"/>
      <c r="AN50" s="168"/>
      <c r="AO50" s="169"/>
      <c r="AP50" s="169"/>
      <c r="AQ50" s="170"/>
      <c r="AR50" s="171"/>
      <c r="AS50" s="172"/>
      <c r="AT50" s="173" t="s">
        <v>3</v>
      </c>
      <c r="AU50" s="173"/>
      <c r="AV50" s="174"/>
      <c r="AW50" s="175">
        <f t="shared" si="8"/>
        <v>1</v>
      </c>
      <c r="AX50" s="222" t="s">
        <v>6</v>
      </c>
      <c r="AY50" s="317" t="s">
        <v>6</v>
      </c>
    </row>
    <row r="51" spans="1:68" ht="33.75" x14ac:dyDescent="0.25">
      <c r="A51" s="255" t="s">
        <v>249</v>
      </c>
      <c r="B51" s="285" t="s">
        <v>222</v>
      </c>
      <c r="C51" s="306" t="s">
        <v>298</v>
      </c>
      <c r="D51" s="306" t="s">
        <v>298</v>
      </c>
      <c r="E51" s="176"/>
      <c r="F51" s="177"/>
      <c r="G51" s="177"/>
      <c r="H51" s="178"/>
      <c r="I51" s="46"/>
      <c r="J51" s="176"/>
      <c r="K51" s="177"/>
      <c r="L51" s="177"/>
      <c r="M51" s="178"/>
      <c r="N51" s="46"/>
      <c r="O51" s="176"/>
      <c r="P51" s="177"/>
      <c r="Q51" s="177"/>
      <c r="R51" s="178"/>
      <c r="S51" s="46"/>
      <c r="T51" s="176">
        <v>4</v>
      </c>
      <c r="U51" s="177"/>
      <c r="V51" s="177"/>
      <c r="W51" s="178">
        <f>X51*30-SUM(T51:V51)</f>
        <v>56</v>
      </c>
      <c r="X51" s="46">
        <v>2</v>
      </c>
      <c r="Y51" s="176"/>
      <c r="Z51" s="177"/>
      <c r="AA51" s="177"/>
      <c r="AB51" s="178"/>
      <c r="AC51" s="46"/>
      <c r="AD51" s="176"/>
      <c r="AE51" s="177"/>
      <c r="AF51" s="177"/>
      <c r="AG51" s="178"/>
      <c r="AH51" s="46"/>
      <c r="AI51" s="176"/>
      <c r="AJ51" s="177"/>
      <c r="AK51" s="177"/>
      <c r="AL51" s="178"/>
      <c r="AM51" s="46"/>
      <c r="AN51" s="176"/>
      <c r="AO51" s="177"/>
      <c r="AP51" s="177"/>
      <c r="AQ51" s="178"/>
      <c r="AR51" s="46"/>
      <c r="AS51" s="179"/>
      <c r="AT51" s="180"/>
      <c r="AU51" s="180" t="s">
        <v>7</v>
      </c>
      <c r="AV51" s="181"/>
      <c r="AW51" s="182">
        <f>SUM(AM51,AR51,AH51,AC51,X51)</f>
        <v>2</v>
      </c>
      <c r="AX51" s="51" t="s">
        <v>6</v>
      </c>
      <c r="AY51" s="318" t="s">
        <v>6</v>
      </c>
      <c r="AZ51" s="25"/>
      <c r="BA51" s="25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</row>
    <row r="52" spans="1:68" ht="22.5" x14ac:dyDescent="0.25">
      <c r="A52" s="256" t="s">
        <v>277</v>
      </c>
      <c r="B52" s="284" t="s">
        <v>156</v>
      </c>
      <c r="C52" s="405" t="s">
        <v>299</v>
      </c>
      <c r="D52" s="307" t="s">
        <v>300</v>
      </c>
      <c r="E52" s="20"/>
      <c r="F52" s="19"/>
      <c r="G52" s="19"/>
      <c r="H52" s="21"/>
      <c r="I52" s="40"/>
      <c r="J52" s="20"/>
      <c r="K52" s="19"/>
      <c r="L52" s="19"/>
      <c r="M52" s="21"/>
      <c r="N52" s="40"/>
      <c r="O52" s="20"/>
      <c r="P52" s="19"/>
      <c r="Q52" s="19"/>
      <c r="R52" s="21"/>
      <c r="S52" s="40"/>
      <c r="T52" s="20">
        <v>4</v>
      </c>
      <c r="U52" s="19"/>
      <c r="V52" s="19"/>
      <c r="W52" s="21">
        <f t="shared" ref="W52:W63" si="12">X52*30-SUM(T52:V52)</f>
        <v>26</v>
      </c>
      <c r="X52" s="40">
        <v>1</v>
      </c>
      <c r="Y52" s="20"/>
      <c r="Z52" s="19"/>
      <c r="AA52" s="19"/>
      <c r="AB52" s="21"/>
      <c r="AC52" s="40"/>
      <c r="AD52" s="20"/>
      <c r="AE52" s="19"/>
      <c r="AF52" s="19"/>
      <c r="AG52" s="21"/>
      <c r="AH52" s="40"/>
      <c r="AI52" s="20"/>
      <c r="AJ52" s="19"/>
      <c r="AK52" s="19"/>
      <c r="AL52" s="21"/>
      <c r="AM52" s="40"/>
      <c r="AN52" s="20"/>
      <c r="AO52" s="19"/>
      <c r="AP52" s="19"/>
      <c r="AQ52" s="21"/>
      <c r="AR52" s="40"/>
      <c r="AS52" s="140"/>
      <c r="AT52" s="141"/>
      <c r="AU52" s="141" t="s">
        <v>7</v>
      </c>
      <c r="AV52" s="142"/>
      <c r="AW52" s="154">
        <f>SUM(AR52,AM52,AH52,AC52,X52)</f>
        <v>1</v>
      </c>
      <c r="AX52" s="401" t="s">
        <v>411</v>
      </c>
      <c r="AY52" s="391" t="s">
        <v>6</v>
      </c>
      <c r="AZ52" s="73"/>
      <c r="BA52" s="25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</row>
    <row r="53" spans="1:68" ht="22.5" x14ac:dyDescent="0.25">
      <c r="A53" s="256" t="s">
        <v>277</v>
      </c>
      <c r="B53" s="284" t="s">
        <v>157</v>
      </c>
      <c r="C53" s="405"/>
      <c r="D53" s="307" t="s">
        <v>301</v>
      </c>
      <c r="E53" s="20"/>
      <c r="F53" s="19"/>
      <c r="G53" s="19"/>
      <c r="H53" s="21"/>
      <c r="I53" s="40"/>
      <c r="J53" s="20"/>
      <c r="K53" s="19"/>
      <c r="L53" s="19"/>
      <c r="M53" s="21"/>
      <c r="N53" s="40"/>
      <c r="O53" s="20"/>
      <c r="P53" s="19"/>
      <c r="Q53" s="19"/>
      <c r="R53" s="21"/>
      <c r="S53" s="40"/>
      <c r="T53" s="20"/>
      <c r="U53" s="19">
        <v>6</v>
      </c>
      <c r="V53" s="19"/>
      <c r="W53" s="21">
        <f t="shared" si="12"/>
        <v>54</v>
      </c>
      <c r="X53" s="40">
        <v>2</v>
      </c>
      <c r="Y53" s="20"/>
      <c r="Z53" s="19"/>
      <c r="AA53" s="19"/>
      <c r="AB53" s="21"/>
      <c r="AC53" s="40"/>
      <c r="AD53" s="20"/>
      <c r="AE53" s="19"/>
      <c r="AF53" s="19"/>
      <c r="AG53" s="21"/>
      <c r="AH53" s="40"/>
      <c r="AI53" s="20"/>
      <c r="AJ53" s="19"/>
      <c r="AK53" s="19"/>
      <c r="AL53" s="21"/>
      <c r="AM53" s="40"/>
      <c r="AN53" s="20"/>
      <c r="AO53" s="19"/>
      <c r="AP53" s="19"/>
      <c r="AQ53" s="21"/>
      <c r="AR53" s="40"/>
      <c r="AS53" s="140"/>
      <c r="AT53" s="141"/>
      <c r="AU53" s="141" t="s">
        <v>7</v>
      </c>
      <c r="AV53" s="142"/>
      <c r="AW53" s="154">
        <f t="shared" ref="AW53:AW112" si="13">SUM(AR53,AM53,AH53,AC53,X53)</f>
        <v>2</v>
      </c>
      <c r="AX53" s="401"/>
      <c r="AY53" s="391"/>
      <c r="AZ53" s="73"/>
      <c r="BA53" s="25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</row>
    <row r="54" spans="1:68" ht="56.25" x14ac:dyDescent="0.25">
      <c r="A54" s="256" t="s">
        <v>277</v>
      </c>
      <c r="B54" s="281" t="s">
        <v>158</v>
      </c>
      <c r="C54" s="381" t="s">
        <v>308</v>
      </c>
      <c r="D54" s="308" t="s">
        <v>302</v>
      </c>
      <c r="E54" s="20"/>
      <c r="F54" s="19"/>
      <c r="G54" s="19"/>
      <c r="H54" s="21"/>
      <c r="I54" s="40"/>
      <c r="J54" s="20"/>
      <c r="K54" s="19"/>
      <c r="L54" s="19"/>
      <c r="M54" s="21"/>
      <c r="N54" s="40"/>
      <c r="O54" s="20"/>
      <c r="P54" s="19"/>
      <c r="Q54" s="19"/>
      <c r="R54" s="21"/>
      <c r="S54" s="40"/>
      <c r="T54" s="20">
        <v>10</v>
      </c>
      <c r="U54" s="19"/>
      <c r="V54" s="19"/>
      <c r="W54" s="21">
        <f t="shared" si="12"/>
        <v>50</v>
      </c>
      <c r="X54" s="40">
        <v>2</v>
      </c>
      <c r="Y54" s="20"/>
      <c r="Z54" s="19"/>
      <c r="AA54" s="19"/>
      <c r="AB54" s="21"/>
      <c r="AC54" s="40"/>
      <c r="AD54" s="20"/>
      <c r="AE54" s="19"/>
      <c r="AF54" s="19"/>
      <c r="AG54" s="21"/>
      <c r="AH54" s="40"/>
      <c r="AI54" s="20"/>
      <c r="AJ54" s="19"/>
      <c r="AK54" s="19"/>
      <c r="AL54" s="21"/>
      <c r="AM54" s="40"/>
      <c r="AN54" s="20"/>
      <c r="AO54" s="19"/>
      <c r="AP54" s="19"/>
      <c r="AQ54" s="21"/>
      <c r="AR54" s="40"/>
      <c r="AS54" s="140" t="s">
        <v>8</v>
      </c>
      <c r="AT54" s="141"/>
      <c r="AU54" s="141" t="s">
        <v>7</v>
      </c>
      <c r="AV54" s="142"/>
      <c r="AW54" s="154">
        <f t="shared" si="13"/>
        <v>2</v>
      </c>
      <c r="AX54" s="401" t="s">
        <v>412</v>
      </c>
      <c r="AY54" s="402" t="s">
        <v>413</v>
      </c>
      <c r="AZ54" s="92"/>
      <c r="BA54" s="25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</row>
    <row r="55" spans="1:68" ht="67.5" x14ac:dyDescent="0.25">
      <c r="A55" s="256" t="s">
        <v>277</v>
      </c>
      <c r="B55" s="281" t="s">
        <v>159</v>
      </c>
      <c r="C55" s="381"/>
      <c r="D55" s="308" t="s">
        <v>303</v>
      </c>
      <c r="E55" s="20"/>
      <c r="F55" s="19"/>
      <c r="G55" s="19"/>
      <c r="H55" s="21"/>
      <c r="I55" s="40"/>
      <c r="J55" s="20"/>
      <c r="K55" s="19"/>
      <c r="L55" s="19"/>
      <c r="M55" s="21"/>
      <c r="N55" s="40"/>
      <c r="O55" s="20"/>
      <c r="P55" s="19"/>
      <c r="Q55" s="19"/>
      <c r="R55" s="21"/>
      <c r="S55" s="40"/>
      <c r="T55" s="20"/>
      <c r="U55" s="19"/>
      <c r="V55" s="19">
        <v>30</v>
      </c>
      <c r="W55" s="21">
        <f t="shared" si="12"/>
        <v>60</v>
      </c>
      <c r="X55" s="40">
        <v>3</v>
      </c>
      <c r="Y55" s="20"/>
      <c r="Z55" s="19"/>
      <c r="AA55" s="19"/>
      <c r="AB55" s="21"/>
      <c r="AC55" s="40"/>
      <c r="AD55" s="20"/>
      <c r="AE55" s="19"/>
      <c r="AF55" s="19"/>
      <c r="AG55" s="21"/>
      <c r="AH55" s="40"/>
      <c r="AI55" s="20"/>
      <c r="AJ55" s="19"/>
      <c r="AK55" s="19"/>
      <c r="AL55" s="21"/>
      <c r="AM55" s="40"/>
      <c r="AN55" s="20"/>
      <c r="AO55" s="19"/>
      <c r="AP55" s="19"/>
      <c r="AQ55" s="21"/>
      <c r="AR55" s="40"/>
      <c r="AS55" s="140" t="s">
        <v>8</v>
      </c>
      <c r="AT55" s="141"/>
      <c r="AU55" s="141" t="s">
        <v>7</v>
      </c>
      <c r="AV55" s="142"/>
      <c r="AW55" s="154">
        <f t="shared" si="13"/>
        <v>3</v>
      </c>
      <c r="AX55" s="401"/>
      <c r="AY55" s="402"/>
      <c r="AZ55" s="92"/>
      <c r="BA55" s="25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</row>
    <row r="56" spans="1:68" ht="45" x14ac:dyDescent="0.25">
      <c r="A56" s="256" t="s">
        <v>277</v>
      </c>
      <c r="B56" s="284" t="s">
        <v>160</v>
      </c>
      <c r="C56" s="381"/>
      <c r="D56" s="308" t="s">
        <v>304</v>
      </c>
      <c r="E56" s="20"/>
      <c r="F56" s="19"/>
      <c r="G56" s="19"/>
      <c r="H56" s="21"/>
      <c r="I56" s="40"/>
      <c r="J56" s="20"/>
      <c r="K56" s="19"/>
      <c r="L56" s="19"/>
      <c r="M56" s="21"/>
      <c r="N56" s="40"/>
      <c r="O56" s="20"/>
      <c r="P56" s="19"/>
      <c r="Q56" s="19"/>
      <c r="R56" s="21"/>
      <c r="S56" s="40"/>
      <c r="T56" s="20">
        <v>6</v>
      </c>
      <c r="U56" s="19"/>
      <c r="V56" s="19"/>
      <c r="W56" s="21">
        <f t="shared" si="12"/>
        <v>24</v>
      </c>
      <c r="X56" s="40">
        <v>1</v>
      </c>
      <c r="Y56" s="20"/>
      <c r="Z56" s="19"/>
      <c r="AA56" s="19"/>
      <c r="AB56" s="21"/>
      <c r="AC56" s="40"/>
      <c r="AD56" s="20"/>
      <c r="AE56" s="19"/>
      <c r="AF56" s="19"/>
      <c r="AG56" s="21"/>
      <c r="AH56" s="40"/>
      <c r="AI56" s="20"/>
      <c r="AJ56" s="19"/>
      <c r="AK56" s="19"/>
      <c r="AL56" s="21"/>
      <c r="AM56" s="40"/>
      <c r="AN56" s="20"/>
      <c r="AO56" s="19"/>
      <c r="AP56" s="19"/>
      <c r="AQ56" s="21"/>
      <c r="AR56" s="40"/>
      <c r="AS56" s="140" t="s">
        <v>8</v>
      </c>
      <c r="AT56" s="141" t="s">
        <v>7</v>
      </c>
      <c r="AU56" s="141"/>
      <c r="AV56" s="142"/>
      <c r="AW56" s="154">
        <f t="shared" si="13"/>
        <v>1</v>
      </c>
      <c r="AX56" s="401"/>
      <c r="AY56" s="402"/>
      <c r="AZ56" s="92"/>
      <c r="BA56" s="25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</row>
    <row r="57" spans="1:68" ht="56.25" x14ac:dyDescent="0.25">
      <c r="A57" s="256" t="s">
        <v>277</v>
      </c>
      <c r="B57" s="284" t="s">
        <v>161</v>
      </c>
      <c r="C57" s="381"/>
      <c r="D57" s="308" t="s">
        <v>305</v>
      </c>
      <c r="E57" s="20"/>
      <c r="F57" s="19"/>
      <c r="G57" s="19"/>
      <c r="H57" s="21"/>
      <c r="I57" s="40"/>
      <c r="J57" s="20"/>
      <c r="K57" s="19"/>
      <c r="L57" s="19"/>
      <c r="M57" s="21"/>
      <c r="N57" s="40"/>
      <c r="O57" s="20"/>
      <c r="P57" s="19"/>
      <c r="Q57" s="19"/>
      <c r="R57" s="21"/>
      <c r="S57" s="40"/>
      <c r="T57" s="20"/>
      <c r="U57" s="19"/>
      <c r="V57" s="19">
        <v>30</v>
      </c>
      <c r="W57" s="21">
        <f t="shared" si="12"/>
        <v>60</v>
      </c>
      <c r="X57" s="40">
        <v>3</v>
      </c>
      <c r="Y57" s="20"/>
      <c r="Z57" s="19"/>
      <c r="AA57" s="19"/>
      <c r="AB57" s="21"/>
      <c r="AC57" s="40"/>
      <c r="AD57" s="20"/>
      <c r="AE57" s="19"/>
      <c r="AF57" s="19"/>
      <c r="AG57" s="21"/>
      <c r="AH57" s="40"/>
      <c r="AI57" s="20"/>
      <c r="AJ57" s="19"/>
      <c r="AK57" s="19"/>
      <c r="AL57" s="21"/>
      <c r="AM57" s="40"/>
      <c r="AN57" s="20"/>
      <c r="AO57" s="19"/>
      <c r="AP57" s="19"/>
      <c r="AQ57" s="21"/>
      <c r="AR57" s="40"/>
      <c r="AS57" s="140" t="s">
        <v>8</v>
      </c>
      <c r="AT57" s="141"/>
      <c r="AU57" s="141" t="s">
        <v>7</v>
      </c>
      <c r="AV57" s="142"/>
      <c r="AW57" s="154">
        <f t="shared" si="13"/>
        <v>3</v>
      </c>
      <c r="AX57" s="401"/>
      <c r="AY57" s="402"/>
      <c r="AZ57" s="92"/>
      <c r="BA57" s="25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</row>
    <row r="58" spans="1:68" ht="56.25" x14ac:dyDescent="0.25">
      <c r="A58" s="256" t="s">
        <v>277</v>
      </c>
      <c r="B58" s="284" t="s">
        <v>162</v>
      </c>
      <c r="C58" s="381"/>
      <c r="D58" s="308" t="s">
        <v>306</v>
      </c>
      <c r="E58" s="20"/>
      <c r="F58" s="19"/>
      <c r="G58" s="19"/>
      <c r="H58" s="21"/>
      <c r="I58" s="40"/>
      <c r="J58" s="20"/>
      <c r="K58" s="19"/>
      <c r="L58" s="19"/>
      <c r="M58" s="21"/>
      <c r="N58" s="40"/>
      <c r="O58" s="20"/>
      <c r="P58" s="19"/>
      <c r="Q58" s="19"/>
      <c r="R58" s="21"/>
      <c r="S58" s="40"/>
      <c r="T58" s="20">
        <v>6</v>
      </c>
      <c r="U58" s="19"/>
      <c r="V58" s="19"/>
      <c r="W58" s="21">
        <f t="shared" si="12"/>
        <v>24</v>
      </c>
      <c r="X58" s="40">
        <v>1</v>
      </c>
      <c r="Y58" s="20"/>
      <c r="Z58" s="19"/>
      <c r="AA58" s="19"/>
      <c r="AB58" s="21"/>
      <c r="AC58" s="40"/>
      <c r="AD58" s="20"/>
      <c r="AE58" s="19"/>
      <c r="AF58" s="19"/>
      <c r="AG58" s="21"/>
      <c r="AH58" s="40"/>
      <c r="AI58" s="20"/>
      <c r="AJ58" s="19"/>
      <c r="AK58" s="19"/>
      <c r="AL58" s="21"/>
      <c r="AM58" s="40"/>
      <c r="AN58" s="20"/>
      <c r="AO58" s="19"/>
      <c r="AP58" s="19"/>
      <c r="AQ58" s="21"/>
      <c r="AR58" s="40"/>
      <c r="AS58" s="140" t="s">
        <v>8</v>
      </c>
      <c r="AT58" s="141" t="s">
        <v>7</v>
      </c>
      <c r="AU58" s="141"/>
      <c r="AV58" s="142"/>
      <c r="AW58" s="154">
        <f t="shared" si="13"/>
        <v>1</v>
      </c>
      <c r="AX58" s="401"/>
      <c r="AY58" s="402"/>
      <c r="AZ58" s="92"/>
      <c r="BA58" s="25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</row>
    <row r="59" spans="1:68" ht="56.25" x14ac:dyDescent="0.25">
      <c r="A59" s="256" t="s">
        <v>277</v>
      </c>
      <c r="B59" s="284" t="s">
        <v>163</v>
      </c>
      <c r="C59" s="381"/>
      <c r="D59" s="308" t="s">
        <v>307</v>
      </c>
      <c r="E59" s="20"/>
      <c r="F59" s="19"/>
      <c r="G59" s="19"/>
      <c r="H59" s="21"/>
      <c r="I59" s="40"/>
      <c r="J59" s="20"/>
      <c r="K59" s="19"/>
      <c r="L59" s="19"/>
      <c r="M59" s="21"/>
      <c r="N59" s="40"/>
      <c r="O59" s="20"/>
      <c r="P59" s="19"/>
      <c r="Q59" s="19"/>
      <c r="R59" s="21"/>
      <c r="S59" s="40"/>
      <c r="T59" s="20"/>
      <c r="U59" s="19"/>
      <c r="V59" s="19">
        <v>30</v>
      </c>
      <c r="W59" s="21">
        <f t="shared" si="12"/>
        <v>60</v>
      </c>
      <c r="X59" s="40">
        <v>3</v>
      </c>
      <c r="Y59" s="20"/>
      <c r="Z59" s="19"/>
      <c r="AA59" s="19"/>
      <c r="AB59" s="21"/>
      <c r="AC59" s="40"/>
      <c r="AD59" s="20"/>
      <c r="AE59" s="19"/>
      <c r="AF59" s="19"/>
      <c r="AG59" s="21"/>
      <c r="AH59" s="40"/>
      <c r="AI59" s="20"/>
      <c r="AJ59" s="19"/>
      <c r="AK59" s="19"/>
      <c r="AL59" s="21"/>
      <c r="AM59" s="40"/>
      <c r="AN59" s="20"/>
      <c r="AO59" s="19"/>
      <c r="AP59" s="19"/>
      <c r="AQ59" s="21"/>
      <c r="AR59" s="40"/>
      <c r="AS59" s="140" t="s">
        <v>8</v>
      </c>
      <c r="AT59" s="141"/>
      <c r="AU59" s="141" t="s">
        <v>7</v>
      </c>
      <c r="AV59" s="142"/>
      <c r="AW59" s="154">
        <f t="shared" si="13"/>
        <v>3</v>
      </c>
      <c r="AX59" s="401"/>
      <c r="AY59" s="402"/>
      <c r="AZ59" s="92"/>
      <c r="BA59" s="25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</row>
    <row r="60" spans="1:68" ht="33.75" x14ac:dyDescent="0.25">
      <c r="A60" s="256" t="s">
        <v>277</v>
      </c>
      <c r="B60" s="284" t="s">
        <v>164</v>
      </c>
      <c r="C60" s="307" t="s">
        <v>309</v>
      </c>
      <c r="D60" s="307" t="s">
        <v>309</v>
      </c>
      <c r="E60" s="20"/>
      <c r="F60" s="19"/>
      <c r="G60" s="19"/>
      <c r="H60" s="21"/>
      <c r="I60" s="40"/>
      <c r="J60" s="20"/>
      <c r="K60" s="19"/>
      <c r="L60" s="19"/>
      <c r="M60" s="21"/>
      <c r="N60" s="40"/>
      <c r="O60" s="20"/>
      <c r="P60" s="19"/>
      <c r="Q60" s="19"/>
      <c r="R60" s="21"/>
      <c r="S60" s="40"/>
      <c r="T60" s="20">
        <v>6</v>
      </c>
      <c r="U60" s="19"/>
      <c r="V60" s="19"/>
      <c r="W60" s="21">
        <f t="shared" si="12"/>
        <v>84</v>
      </c>
      <c r="X60" s="40">
        <v>3</v>
      </c>
      <c r="Y60" s="20"/>
      <c r="Z60" s="19"/>
      <c r="AA60" s="19"/>
      <c r="AB60" s="21"/>
      <c r="AC60" s="40"/>
      <c r="AD60" s="20"/>
      <c r="AE60" s="19"/>
      <c r="AF60" s="19"/>
      <c r="AG60" s="21"/>
      <c r="AH60" s="40"/>
      <c r="AI60" s="20"/>
      <c r="AJ60" s="19"/>
      <c r="AK60" s="19"/>
      <c r="AL60" s="21"/>
      <c r="AM60" s="40"/>
      <c r="AN60" s="20"/>
      <c r="AO60" s="19"/>
      <c r="AP60" s="19"/>
      <c r="AQ60" s="21"/>
      <c r="AR60" s="40"/>
      <c r="AS60" s="140"/>
      <c r="AT60" s="141" t="s">
        <v>7</v>
      </c>
      <c r="AU60" s="141"/>
      <c r="AV60" s="142"/>
      <c r="AW60" s="154">
        <f>SUM(AR60,AM60,AH60,AC60,X60)</f>
        <v>3</v>
      </c>
      <c r="AX60" s="29" t="s">
        <v>412</v>
      </c>
      <c r="AY60" s="315" t="s">
        <v>414</v>
      </c>
      <c r="AZ60" s="42"/>
      <c r="BA60" s="25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</row>
    <row r="61" spans="1:68" ht="24.75" x14ac:dyDescent="0.25">
      <c r="A61" s="256" t="s">
        <v>277</v>
      </c>
      <c r="B61" s="284" t="s">
        <v>165</v>
      </c>
      <c r="C61" s="307" t="s">
        <v>310</v>
      </c>
      <c r="D61" s="307" t="s">
        <v>310</v>
      </c>
      <c r="E61" s="20"/>
      <c r="F61" s="19"/>
      <c r="G61" s="19"/>
      <c r="H61" s="21"/>
      <c r="I61" s="40"/>
      <c r="J61" s="20"/>
      <c r="K61" s="19"/>
      <c r="L61" s="19"/>
      <c r="M61" s="21"/>
      <c r="N61" s="40"/>
      <c r="O61" s="20"/>
      <c r="P61" s="19"/>
      <c r="Q61" s="19"/>
      <c r="R61" s="21"/>
      <c r="S61" s="40"/>
      <c r="T61" s="20">
        <v>6</v>
      </c>
      <c r="U61" s="19"/>
      <c r="V61" s="19"/>
      <c r="W61" s="21">
        <f t="shared" si="12"/>
        <v>54</v>
      </c>
      <c r="X61" s="40">
        <v>2</v>
      </c>
      <c r="Y61" s="20"/>
      <c r="Z61" s="19"/>
      <c r="AA61" s="19"/>
      <c r="AB61" s="21"/>
      <c r="AC61" s="40"/>
      <c r="AD61" s="20"/>
      <c r="AE61" s="19"/>
      <c r="AF61" s="19"/>
      <c r="AG61" s="21"/>
      <c r="AH61" s="40"/>
      <c r="AI61" s="20"/>
      <c r="AJ61" s="19"/>
      <c r="AK61" s="19"/>
      <c r="AL61" s="21"/>
      <c r="AM61" s="40"/>
      <c r="AN61" s="20"/>
      <c r="AO61" s="19"/>
      <c r="AP61" s="19"/>
      <c r="AQ61" s="21"/>
      <c r="AR61" s="40"/>
      <c r="AS61" s="140"/>
      <c r="AT61" s="141" t="s">
        <v>7</v>
      </c>
      <c r="AU61" s="141"/>
      <c r="AV61" s="142"/>
      <c r="AW61" s="154">
        <f t="shared" si="13"/>
        <v>2</v>
      </c>
      <c r="AX61" s="29" t="s">
        <v>412</v>
      </c>
      <c r="AY61" s="211" t="s">
        <v>416</v>
      </c>
      <c r="AZ61" s="42"/>
      <c r="BA61" s="25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</row>
    <row r="62" spans="1:68" ht="24.75" x14ac:dyDescent="0.25">
      <c r="A62" s="256" t="s">
        <v>277</v>
      </c>
      <c r="B62" s="284" t="s">
        <v>166</v>
      </c>
      <c r="C62" s="307" t="s">
        <v>312</v>
      </c>
      <c r="D62" s="307" t="s">
        <v>312</v>
      </c>
      <c r="E62" s="20"/>
      <c r="F62" s="19"/>
      <c r="G62" s="19"/>
      <c r="H62" s="21"/>
      <c r="I62" s="40"/>
      <c r="J62" s="20"/>
      <c r="K62" s="19"/>
      <c r="L62" s="19"/>
      <c r="M62" s="21"/>
      <c r="N62" s="40"/>
      <c r="O62" s="20"/>
      <c r="P62" s="19"/>
      <c r="Q62" s="19"/>
      <c r="R62" s="21"/>
      <c r="S62" s="40"/>
      <c r="T62" s="20"/>
      <c r="U62" s="19"/>
      <c r="V62" s="19">
        <v>4</v>
      </c>
      <c r="W62" s="21">
        <f t="shared" si="12"/>
        <v>26</v>
      </c>
      <c r="X62" s="40">
        <v>1</v>
      </c>
      <c r="Y62" s="20"/>
      <c r="Z62" s="19"/>
      <c r="AA62" s="19"/>
      <c r="AB62" s="21"/>
      <c r="AC62" s="40"/>
      <c r="AD62" s="20"/>
      <c r="AE62" s="19"/>
      <c r="AF62" s="19"/>
      <c r="AG62" s="21"/>
      <c r="AH62" s="40"/>
      <c r="AI62" s="20"/>
      <c r="AJ62" s="19"/>
      <c r="AK62" s="19"/>
      <c r="AL62" s="21"/>
      <c r="AM62" s="40"/>
      <c r="AN62" s="20"/>
      <c r="AO62" s="19"/>
      <c r="AP62" s="19"/>
      <c r="AQ62" s="21"/>
      <c r="AR62" s="40"/>
      <c r="AS62" s="140"/>
      <c r="AT62" s="141"/>
      <c r="AU62" s="141" t="s">
        <v>7</v>
      </c>
      <c r="AV62" s="142"/>
      <c r="AW62" s="154">
        <f t="shared" si="13"/>
        <v>1</v>
      </c>
      <c r="AX62" s="29" t="s">
        <v>412</v>
      </c>
      <c r="AY62" s="211" t="s">
        <v>415</v>
      </c>
      <c r="AZ62" s="42"/>
      <c r="BA62" s="25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</row>
    <row r="63" spans="1:68" ht="22.5" x14ac:dyDescent="0.25">
      <c r="A63" s="256" t="s">
        <v>277</v>
      </c>
      <c r="B63" s="284" t="s">
        <v>167</v>
      </c>
      <c r="C63" s="307" t="s">
        <v>311</v>
      </c>
      <c r="D63" s="307" t="s">
        <v>311</v>
      </c>
      <c r="E63" s="20"/>
      <c r="F63" s="19"/>
      <c r="G63" s="19"/>
      <c r="H63" s="21"/>
      <c r="I63" s="40"/>
      <c r="J63" s="20"/>
      <c r="K63" s="19"/>
      <c r="L63" s="19"/>
      <c r="M63" s="21"/>
      <c r="N63" s="40"/>
      <c r="O63" s="20"/>
      <c r="P63" s="19"/>
      <c r="Q63" s="19"/>
      <c r="R63" s="21"/>
      <c r="S63" s="40"/>
      <c r="T63" s="20">
        <v>6</v>
      </c>
      <c r="U63" s="19"/>
      <c r="V63" s="19"/>
      <c r="W63" s="21">
        <f t="shared" si="12"/>
        <v>54</v>
      </c>
      <c r="X63" s="40">
        <v>2</v>
      </c>
      <c r="Y63" s="20"/>
      <c r="Z63" s="19"/>
      <c r="AA63" s="19"/>
      <c r="AB63" s="21"/>
      <c r="AC63" s="40"/>
      <c r="AD63" s="20"/>
      <c r="AE63" s="19"/>
      <c r="AF63" s="19"/>
      <c r="AG63" s="21"/>
      <c r="AH63" s="40"/>
      <c r="AI63" s="20"/>
      <c r="AJ63" s="19"/>
      <c r="AK63" s="19"/>
      <c r="AL63" s="21"/>
      <c r="AM63" s="40"/>
      <c r="AN63" s="20"/>
      <c r="AO63" s="19"/>
      <c r="AP63" s="19"/>
      <c r="AQ63" s="21"/>
      <c r="AR63" s="40"/>
      <c r="AS63" s="140"/>
      <c r="AT63" s="141"/>
      <c r="AU63" s="141" t="s">
        <v>7</v>
      </c>
      <c r="AV63" s="142"/>
      <c r="AW63" s="154">
        <f t="shared" si="13"/>
        <v>2</v>
      </c>
      <c r="AX63" s="29" t="s">
        <v>417</v>
      </c>
      <c r="AY63" s="313" t="s">
        <v>6</v>
      </c>
      <c r="AZ63" s="42"/>
      <c r="BA63" s="25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</row>
    <row r="64" spans="1:68" ht="22.5" x14ac:dyDescent="0.25">
      <c r="A64" s="256" t="s">
        <v>277</v>
      </c>
      <c r="B64" s="286" t="s">
        <v>148</v>
      </c>
      <c r="C64" s="382" t="s">
        <v>313</v>
      </c>
      <c r="D64" s="305" t="s">
        <v>313</v>
      </c>
      <c r="E64" s="20"/>
      <c r="F64" s="19"/>
      <c r="G64" s="19"/>
      <c r="H64" s="21"/>
      <c r="I64" s="40"/>
      <c r="J64" s="20"/>
      <c r="K64" s="19"/>
      <c r="L64" s="19"/>
      <c r="M64" s="21"/>
      <c r="N64" s="40"/>
      <c r="O64" s="20"/>
      <c r="P64" s="19"/>
      <c r="Q64" s="19"/>
      <c r="R64" s="21"/>
      <c r="S64" s="40"/>
      <c r="T64" s="20">
        <v>6</v>
      </c>
      <c r="U64" s="19"/>
      <c r="V64" s="19"/>
      <c r="W64" s="21">
        <f>X64*30-SUM(T64:V64)</f>
        <v>24</v>
      </c>
      <c r="X64" s="40">
        <v>1</v>
      </c>
      <c r="Y64" s="20"/>
      <c r="Z64" s="19"/>
      <c r="AA64" s="19"/>
      <c r="AB64" s="21"/>
      <c r="AC64" s="40"/>
      <c r="AD64" s="20"/>
      <c r="AE64" s="19"/>
      <c r="AF64" s="19"/>
      <c r="AG64" s="21"/>
      <c r="AH64" s="40"/>
      <c r="AI64" s="20"/>
      <c r="AJ64" s="19"/>
      <c r="AK64" s="19"/>
      <c r="AL64" s="21"/>
      <c r="AM64" s="40"/>
      <c r="AN64" s="20"/>
      <c r="AO64" s="19"/>
      <c r="AP64" s="19"/>
      <c r="AQ64" s="21"/>
      <c r="AR64" s="40"/>
      <c r="AS64" s="140"/>
      <c r="AT64" s="141"/>
      <c r="AU64" s="141" t="s">
        <v>7</v>
      </c>
      <c r="AV64" s="142"/>
      <c r="AW64" s="154">
        <f>SUM(AR64,AM64,AH64,AC64,X64)</f>
        <v>1</v>
      </c>
      <c r="AX64" s="403" t="s">
        <v>6</v>
      </c>
      <c r="AY64" s="391" t="s">
        <v>6</v>
      </c>
      <c r="AZ64" s="73"/>
      <c r="BA64" s="25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1:68" ht="22.5" x14ac:dyDescent="0.25">
      <c r="A65" s="256" t="s">
        <v>277</v>
      </c>
      <c r="B65" s="286" t="s">
        <v>149</v>
      </c>
      <c r="C65" s="383"/>
      <c r="D65" s="305" t="s">
        <v>314</v>
      </c>
      <c r="E65" s="20"/>
      <c r="F65" s="19"/>
      <c r="G65" s="19"/>
      <c r="H65" s="21"/>
      <c r="I65" s="40"/>
      <c r="J65" s="20"/>
      <c r="K65" s="19"/>
      <c r="L65" s="19"/>
      <c r="M65" s="21"/>
      <c r="N65" s="40"/>
      <c r="O65" s="20"/>
      <c r="P65" s="19"/>
      <c r="Q65" s="19"/>
      <c r="R65" s="21"/>
      <c r="S65" s="40"/>
      <c r="T65" s="20"/>
      <c r="U65" s="19">
        <v>6</v>
      </c>
      <c r="V65" s="19"/>
      <c r="W65" s="21">
        <f>X65*30-SUM(T65:V65)</f>
        <v>54</v>
      </c>
      <c r="X65" s="40">
        <v>2</v>
      </c>
      <c r="Y65" s="20"/>
      <c r="Z65" s="19"/>
      <c r="AA65" s="19"/>
      <c r="AB65" s="21"/>
      <c r="AC65" s="40"/>
      <c r="AD65" s="20"/>
      <c r="AE65" s="19"/>
      <c r="AF65" s="19"/>
      <c r="AG65" s="21"/>
      <c r="AH65" s="40"/>
      <c r="AI65" s="20"/>
      <c r="AJ65" s="19"/>
      <c r="AK65" s="19"/>
      <c r="AL65" s="21"/>
      <c r="AM65" s="40"/>
      <c r="AN65" s="20"/>
      <c r="AO65" s="19"/>
      <c r="AP65" s="19"/>
      <c r="AQ65" s="21"/>
      <c r="AR65" s="40"/>
      <c r="AS65" s="140"/>
      <c r="AT65" s="141"/>
      <c r="AU65" s="141" t="s">
        <v>7</v>
      </c>
      <c r="AV65" s="142"/>
      <c r="AW65" s="154">
        <f>SUM(AR65,AM65,AH65,AC65,X65)</f>
        <v>2</v>
      </c>
      <c r="AX65" s="404"/>
      <c r="AY65" s="391"/>
      <c r="AZ65" s="73"/>
      <c r="BA65" s="25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1:68" ht="23.25" thickBot="1" x14ac:dyDescent="0.3">
      <c r="A66" s="257" t="s">
        <v>277</v>
      </c>
      <c r="B66" s="287" t="s">
        <v>150</v>
      </c>
      <c r="C66" s="309" t="s">
        <v>315</v>
      </c>
      <c r="D66" s="309" t="s">
        <v>315</v>
      </c>
      <c r="E66" s="108"/>
      <c r="F66" s="109"/>
      <c r="G66" s="109"/>
      <c r="H66" s="111"/>
      <c r="I66" s="110"/>
      <c r="J66" s="108"/>
      <c r="K66" s="109"/>
      <c r="L66" s="109"/>
      <c r="M66" s="111"/>
      <c r="N66" s="110"/>
      <c r="O66" s="108"/>
      <c r="P66" s="109"/>
      <c r="Q66" s="109"/>
      <c r="R66" s="111"/>
      <c r="S66" s="110"/>
      <c r="T66" s="108">
        <v>4</v>
      </c>
      <c r="U66" s="109"/>
      <c r="V66" s="109"/>
      <c r="W66" s="111">
        <f t="shared" ref="W66" si="14">X66*30-SUM(T66:V66)</f>
        <v>26</v>
      </c>
      <c r="X66" s="110">
        <v>1</v>
      </c>
      <c r="Y66" s="108"/>
      <c r="Z66" s="109"/>
      <c r="AA66" s="109"/>
      <c r="AB66" s="111"/>
      <c r="AC66" s="110"/>
      <c r="AD66" s="108"/>
      <c r="AE66" s="109"/>
      <c r="AF66" s="109"/>
      <c r="AG66" s="111"/>
      <c r="AH66" s="110"/>
      <c r="AI66" s="108"/>
      <c r="AJ66" s="109"/>
      <c r="AK66" s="109"/>
      <c r="AL66" s="111"/>
      <c r="AM66" s="110"/>
      <c r="AN66" s="108"/>
      <c r="AO66" s="109"/>
      <c r="AP66" s="109"/>
      <c r="AQ66" s="111"/>
      <c r="AR66" s="110"/>
      <c r="AS66" s="145"/>
      <c r="AT66" s="146" t="s">
        <v>7</v>
      </c>
      <c r="AU66" s="146"/>
      <c r="AV66" s="147"/>
      <c r="AW66" s="155">
        <f>SUM(AR66,AM66,AH66,AC66,X66)</f>
        <v>1</v>
      </c>
      <c r="AX66" s="149" t="s">
        <v>418</v>
      </c>
      <c r="AY66" s="317" t="s">
        <v>6</v>
      </c>
      <c r="AZ66" s="42"/>
      <c r="BA66" s="25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68" ht="22.5" x14ac:dyDescent="0.25">
      <c r="A67" s="255" t="s">
        <v>249</v>
      </c>
      <c r="B67" s="288" t="s">
        <v>210</v>
      </c>
      <c r="C67" s="310" t="s">
        <v>316</v>
      </c>
      <c r="D67" s="310" t="s">
        <v>316</v>
      </c>
      <c r="E67" s="176"/>
      <c r="F67" s="177"/>
      <c r="G67" s="177"/>
      <c r="H67" s="178"/>
      <c r="I67" s="46"/>
      <c r="J67" s="176"/>
      <c r="K67" s="177"/>
      <c r="L67" s="177"/>
      <c r="M67" s="178"/>
      <c r="N67" s="46"/>
      <c r="O67" s="176"/>
      <c r="P67" s="177"/>
      <c r="Q67" s="177"/>
      <c r="R67" s="178"/>
      <c r="S67" s="46"/>
      <c r="T67" s="176"/>
      <c r="U67" s="177"/>
      <c r="V67" s="177"/>
      <c r="W67" s="178"/>
      <c r="X67" s="46"/>
      <c r="Y67" s="176">
        <v>6</v>
      </c>
      <c r="Z67" s="177"/>
      <c r="AA67" s="177"/>
      <c r="AB67" s="178">
        <f>AC67*30-SUM(Y67:AA67)</f>
        <v>54</v>
      </c>
      <c r="AC67" s="46">
        <v>2</v>
      </c>
      <c r="AD67" s="176"/>
      <c r="AE67" s="177"/>
      <c r="AF67" s="177"/>
      <c r="AG67" s="178"/>
      <c r="AH67" s="46"/>
      <c r="AI67" s="176"/>
      <c r="AJ67" s="177"/>
      <c r="AK67" s="177"/>
      <c r="AL67" s="178"/>
      <c r="AM67" s="46"/>
      <c r="AN67" s="176"/>
      <c r="AO67" s="177"/>
      <c r="AP67" s="177"/>
      <c r="AQ67" s="178"/>
      <c r="AR67" s="46"/>
      <c r="AS67" s="179"/>
      <c r="AT67" s="180" t="s">
        <v>5</v>
      </c>
      <c r="AU67" s="180"/>
      <c r="AV67" s="181"/>
      <c r="AW67" s="182">
        <f>SUM(AM67,AR67,AH67,AC67,X67)</f>
        <v>2</v>
      </c>
      <c r="AX67" s="47" t="s">
        <v>6</v>
      </c>
      <c r="AY67" s="318" t="s">
        <v>6</v>
      </c>
      <c r="AZ67" s="28"/>
      <c r="BA67" s="41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</row>
    <row r="68" spans="1:68" ht="22.5" x14ac:dyDescent="0.25">
      <c r="A68" s="256" t="s">
        <v>249</v>
      </c>
      <c r="B68" s="286" t="s">
        <v>223</v>
      </c>
      <c r="C68" s="309" t="s">
        <v>317</v>
      </c>
      <c r="D68" s="309" t="s">
        <v>317</v>
      </c>
      <c r="E68" s="20"/>
      <c r="F68" s="19"/>
      <c r="G68" s="19"/>
      <c r="H68" s="21"/>
      <c r="I68" s="40"/>
      <c r="J68" s="20"/>
      <c r="K68" s="19"/>
      <c r="L68" s="19"/>
      <c r="M68" s="21"/>
      <c r="N68" s="40"/>
      <c r="O68" s="20"/>
      <c r="P68" s="19"/>
      <c r="Q68" s="19"/>
      <c r="R68" s="21"/>
      <c r="S68" s="40"/>
      <c r="T68" s="20"/>
      <c r="U68" s="19"/>
      <c r="V68" s="19"/>
      <c r="W68" s="21"/>
      <c r="X68" s="40"/>
      <c r="Y68" s="20">
        <v>4</v>
      </c>
      <c r="Z68" s="19"/>
      <c r="AA68" s="19"/>
      <c r="AB68" s="21">
        <f t="shared" ref="AB68:AB69" si="15">AC68*30-SUM(Y68:AA68)</f>
        <v>56</v>
      </c>
      <c r="AC68" s="40">
        <v>2</v>
      </c>
      <c r="AD68" s="20"/>
      <c r="AE68" s="19"/>
      <c r="AF68" s="19"/>
      <c r="AG68" s="21"/>
      <c r="AH68" s="40"/>
      <c r="AI68" s="20"/>
      <c r="AJ68" s="19"/>
      <c r="AK68" s="19"/>
      <c r="AL68" s="21"/>
      <c r="AM68" s="40"/>
      <c r="AN68" s="20"/>
      <c r="AO68" s="19"/>
      <c r="AP68" s="19"/>
      <c r="AQ68" s="21"/>
      <c r="AR68" s="40"/>
      <c r="AS68" s="140"/>
      <c r="AT68" s="141" t="s">
        <v>5</v>
      </c>
      <c r="AU68" s="141"/>
      <c r="AV68" s="142"/>
      <c r="AW68" s="154">
        <f>SUM(AM68,AR68,AH68,AC68,X68)</f>
        <v>2</v>
      </c>
      <c r="AX68" s="29" t="s">
        <v>399</v>
      </c>
      <c r="AY68" s="313" t="s">
        <v>6</v>
      </c>
      <c r="AZ68" s="28"/>
      <c r="BA68" s="25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</row>
    <row r="69" spans="1:68" ht="22.5" x14ac:dyDescent="0.25">
      <c r="A69" s="256" t="s">
        <v>249</v>
      </c>
      <c r="B69" s="286" t="s">
        <v>224</v>
      </c>
      <c r="C69" s="309" t="s">
        <v>318</v>
      </c>
      <c r="D69" s="309" t="s">
        <v>318</v>
      </c>
      <c r="E69" s="20"/>
      <c r="F69" s="19"/>
      <c r="G69" s="19"/>
      <c r="H69" s="21"/>
      <c r="I69" s="40"/>
      <c r="J69" s="20"/>
      <c r="K69" s="19"/>
      <c r="L69" s="19"/>
      <c r="M69" s="21"/>
      <c r="N69" s="40"/>
      <c r="O69" s="20"/>
      <c r="P69" s="19"/>
      <c r="Q69" s="19"/>
      <c r="R69" s="21"/>
      <c r="S69" s="40"/>
      <c r="T69" s="20"/>
      <c r="U69" s="19"/>
      <c r="V69" s="19"/>
      <c r="W69" s="21"/>
      <c r="X69" s="40"/>
      <c r="Y69" s="20">
        <v>4</v>
      </c>
      <c r="Z69" s="19"/>
      <c r="AA69" s="19"/>
      <c r="AB69" s="21">
        <f t="shared" si="15"/>
        <v>56</v>
      </c>
      <c r="AC69" s="40">
        <v>2</v>
      </c>
      <c r="AD69" s="20"/>
      <c r="AE69" s="19"/>
      <c r="AF69" s="19"/>
      <c r="AG69" s="21"/>
      <c r="AH69" s="40"/>
      <c r="AI69" s="20"/>
      <c r="AJ69" s="19"/>
      <c r="AK69" s="19"/>
      <c r="AL69" s="21"/>
      <c r="AM69" s="40"/>
      <c r="AN69" s="20"/>
      <c r="AO69" s="19"/>
      <c r="AP69" s="19"/>
      <c r="AQ69" s="21"/>
      <c r="AR69" s="40"/>
      <c r="AS69" s="140"/>
      <c r="AT69" s="141" t="s">
        <v>5</v>
      </c>
      <c r="AU69" s="141"/>
      <c r="AV69" s="142"/>
      <c r="AW69" s="154">
        <f>SUM(AM69,AR69,AH69,AC69,X69)</f>
        <v>2</v>
      </c>
      <c r="AX69" s="29" t="s">
        <v>399</v>
      </c>
      <c r="AY69" s="313" t="s">
        <v>6</v>
      </c>
      <c r="AZ69" s="28"/>
      <c r="BA69" s="25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1:68" ht="33.75" x14ac:dyDescent="0.25">
      <c r="A70" s="256" t="s">
        <v>277</v>
      </c>
      <c r="B70" s="284" t="s">
        <v>168</v>
      </c>
      <c r="C70" s="307" t="s">
        <v>319</v>
      </c>
      <c r="D70" s="307" t="s">
        <v>319</v>
      </c>
      <c r="E70" s="20"/>
      <c r="F70" s="19"/>
      <c r="G70" s="19"/>
      <c r="H70" s="21"/>
      <c r="I70" s="40"/>
      <c r="J70" s="20"/>
      <c r="K70" s="19"/>
      <c r="L70" s="19"/>
      <c r="M70" s="21"/>
      <c r="N70" s="40"/>
      <c r="O70" s="20"/>
      <c r="P70" s="19"/>
      <c r="Q70" s="19"/>
      <c r="R70" s="21"/>
      <c r="S70" s="40"/>
      <c r="T70" s="20"/>
      <c r="U70" s="19"/>
      <c r="V70" s="19"/>
      <c r="W70" s="21"/>
      <c r="X70" s="40"/>
      <c r="Y70" s="20">
        <v>4</v>
      </c>
      <c r="Z70" s="19"/>
      <c r="AA70" s="19"/>
      <c r="AB70" s="21">
        <f t="shared" ref="AB70:AB79" si="16">AC70*30-SUM(Y70:AA70)</f>
        <v>26</v>
      </c>
      <c r="AC70" s="40">
        <v>1</v>
      </c>
      <c r="AD70" s="20"/>
      <c r="AE70" s="19"/>
      <c r="AF70" s="19"/>
      <c r="AG70" s="21"/>
      <c r="AH70" s="40"/>
      <c r="AI70" s="20"/>
      <c r="AJ70" s="19"/>
      <c r="AK70" s="19"/>
      <c r="AL70" s="21"/>
      <c r="AM70" s="40"/>
      <c r="AN70" s="20"/>
      <c r="AO70" s="19"/>
      <c r="AP70" s="19"/>
      <c r="AQ70" s="21"/>
      <c r="AR70" s="40"/>
      <c r="AS70" s="140"/>
      <c r="AT70" s="141"/>
      <c r="AU70" s="141" t="s">
        <v>5</v>
      </c>
      <c r="AV70" s="142"/>
      <c r="AW70" s="154">
        <f t="shared" si="13"/>
        <v>1</v>
      </c>
      <c r="AX70" s="312" t="s">
        <v>6</v>
      </c>
      <c r="AY70" s="313" t="s">
        <v>6</v>
      </c>
      <c r="AZ70" s="43"/>
      <c r="BA70" s="25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</row>
    <row r="71" spans="1:68" ht="22.5" x14ac:dyDescent="0.25">
      <c r="A71" s="256" t="s">
        <v>277</v>
      </c>
      <c r="B71" s="284" t="s">
        <v>169</v>
      </c>
      <c r="C71" s="307" t="s">
        <v>320</v>
      </c>
      <c r="D71" s="307" t="s">
        <v>320</v>
      </c>
      <c r="E71" s="20"/>
      <c r="F71" s="19"/>
      <c r="G71" s="19"/>
      <c r="H71" s="21"/>
      <c r="I71" s="40"/>
      <c r="J71" s="20"/>
      <c r="K71" s="19"/>
      <c r="L71" s="19"/>
      <c r="M71" s="21"/>
      <c r="N71" s="40"/>
      <c r="O71" s="20"/>
      <c r="P71" s="19"/>
      <c r="Q71" s="19"/>
      <c r="R71" s="21"/>
      <c r="S71" s="40"/>
      <c r="T71" s="20"/>
      <c r="U71" s="19"/>
      <c r="V71" s="19"/>
      <c r="W71" s="21"/>
      <c r="X71" s="40"/>
      <c r="Y71" s="20">
        <v>4</v>
      </c>
      <c r="Z71" s="19"/>
      <c r="AA71" s="19"/>
      <c r="AB71" s="21">
        <f t="shared" si="16"/>
        <v>26</v>
      </c>
      <c r="AC71" s="40">
        <v>1</v>
      </c>
      <c r="AD71" s="20"/>
      <c r="AE71" s="19"/>
      <c r="AF71" s="19"/>
      <c r="AG71" s="21"/>
      <c r="AH71" s="40"/>
      <c r="AI71" s="20"/>
      <c r="AJ71" s="19"/>
      <c r="AK71" s="19"/>
      <c r="AL71" s="21"/>
      <c r="AM71" s="40"/>
      <c r="AN71" s="20"/>
      <c r="AO71" s="19"/>
      <c r="AP71" s="19"/>
      <c r="AQ71" s="21"/>
      <c r="AR71" s="40"/>
      <c r="AS71" s="140"/>
      <c r="AT71" s="141" t="s">
        <v>5</v>
      </c>
      <c r="AU71" s="141"/>
      <c r="AV71" s="142"/>
      <c r="AW71" s="154">
        <f t="shared" si="13"/>
        <v>1</v>
      </c>
      <c r="AX71" s="312" t="s">
        <v>6</v>
      </c>
      <c r="AY71" s="313" t="s">
        <v>6</v>
      </c>
      <c r="AZ71" s="42"/>
      <c r="BA71" s="25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</row>
    <row r="72" spans="1:68" ht="56.25" x14ac:dyDescent="0.25">
      <c r="A72" s="256" t="s">
        <v>277</v>
      </c>
      <c r="B72" s="281" t="s">
        <v>170</v>
      </c>
      <c r="C72" s="409" t="s">
        <v>325</v>
      </c>
      <c r="D72" s="311" t="s">
        <v>322</v>
      </c>
      <c r="E72" s="20"/>
      <c r="F72" s="19"/>
      <c r="G72" s="19"/>
      <c r="H72" s="21"/>
      <c r="I72" s="40"/>
      <c r="J72" s="20"/>
      <c r="K72" s="19"/>
      <c r="L72" s="19"/>
      <c r="M72" s="21"/>
      <c r="N72" s="40"/>
      <c r="O72" s="20"/>
      <c r="P72" s="19"/>
      <c r="Q72" s="19"/>
      <c r="R72" s="21"/>
      <c r="S72" s="40"/>
      <c r="T72" s="20"/>
      <c r="U72" s="19"/>
      <c r="V72" s="19"/>
      <c r="W72" s="21"/>
      <c r="X72" s="40"/>
      <c r="Y72" s="20">
        <v>10</v>
      </c>
      <c r="Z72" s="19"/>
      <c r="AA72" s="19"/>
      <c r="AB72" s="21">
        <f t="shared" si="16"/>
        <v>20</v>
      </c>
      <c r="AC72" s="40">
        <v>1</v>
      </c>
      <c r="AD72" s="20"/>
      <c r="AE72" s="19"/>
      <c r="AF72" s="19"/>
      <c r="AG72" s="21"/>
      <c r="AH72" s="40"/>
      <c r="AI72" s="20"/>
      <c r="AJ72" s="19"/>
      <c r="AK72" s="19"/>
      <c r="AL72" s="21"/>
      <c r="AM72" s="40"/>
      <c r="AN72" s="20"/>
      <c r="AO72" s="19"/>
      <c r="AP72" s="19"/>
      <c r="AQ72" s="21"/>
      <c r="AR72" s="40"/>
      <c r="AS72" s="140" t="s">
        <v>8</v>
      </c>
      <c r="AT72" s="141"/>
      <c r="AU72" s="141" t="s">
        <v>5</v>
      </c>
      <c r="AV72" s="142"/>
      <c r="AW72" s="154">
        <f t="shared" si="13"/>
        <v>1</v>
      </c>
      <c r="AX72" s="401" t="s">
        <v>419</v>
      </c>
      <c r="AY72" s="391" t="s">
        <v>6</v>
      </c>
      <c r="AZ72" s="92"/>
      <c r="BA72" s="25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</row>
    <row r="73" spans="1:68" ht="56.25" x14ac:dyDescent="0.25">
      <c r="A73" s="256" t="s">
        <v>277</v>
      </c>
      <c r="B73" s="281" t="s">
        <v>171</v>
      </c>
      <c r="C73" s="409"/>
      <c r="D73" s="311" t="s">
        <v>323</v>
      </c>
      <c r="E73" s="20"/>
      <c r="F73" s="19"/>
      <c r="G73" s="19"/>
      <c r="H73" s="21"/>
      <c r="I73" s="40"/>
      <c r="J73" s="20"/>
      <c r="K73" s="19"/>
      <c r="L73" s="19"/>
      <c r="M73" s="21"/>
      <c r="N73" s="40"/>
      <c r="O73" s="20"/>
      <c r="P73" s="19"/>
      <c r="Q73" s="19"/>
      <c r="R73" s="21"/>
      <c r="S73" s="40"/>
      <c r="T73" s="20"/>
      <c r="U73" s="19"/>
      <c r="V73" s="19"/>
      <c r="W73" s="21"/>
      <c r="X73" s="40"/>
      <c r="Y73" s="20"/>
      <c r="Z73" s="19"/>
      <c r="AA73" s="19">
        <v>30</v>
      </c>
      <c r="AB73" s="21">
        <f t="shared" si="16"/>
        <v>90</v>
      </c>
      <c r="AC73" s="40">
        <v>4</v>
      </c>
      <c r="AD73" s="20"/>
      <c r="AE73" s="19"/>
      <c r="AF73" s="19"/>
      <c r="AG73" s="21"/>
      <c r="AH73" s="40"/>
      <c r="AI73" s="20"/>
      <c r="AJ73" s="19"/>
      <c r="AK73" s="19"/>
      <c r="AL73" s="21"/>
      <c r="AM73" s="40"/>
      <c r="AN73" s="20"/>
      <c r="AO73" s="19"/>
      <c r="AP73" s="19"/>
      <c r="AQ73" s="21"/>
      <c r="AR73" s="40"/>
      <c r="AS73" s="140" t="s">
        <v>8</v>
      </c>
      <c r="AT73" s="141"/>
      <c r="AU73" s="141" t="s">
        <v>5</v>
      </c>
      <c r="AV73" s="142"/>
      <c r="AW73" s="154">
        <f t="shared" si="13"/>
        <v>4</v>
      </c>
      <c r="AX73" s="401"/>
      <c r="AY73" s="391"/>
      <c r="AZ73" s="92"/>
      <c r="BA73" s="25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</row>
    <row r="74" spans="1:68" ht="45" x14ac:dyDescent="0.25">
      <c r="A74" s="256" t="s">
        <v>277</v>
      </c>
      <c r="B74" s="284" t="s">
        <v>172</v>
      </c>
      <c r="C74" s="409"/>
      <c r="D74" s="311" t="s">
        <v>324</v>
      </c>
      <c r="E74" s="20"/>
      <c r="F74" s="19"/>
      <c r="G74" s="19"/>
      <c r="H74" s="21"/>
      <c r="I74" s="40"/>
      <c r="J74" s="20"/>
      <c r="K74" s="19"/>
      <c r="L74" s="19"/>
      <c r="M74" s="21"/>
      <c r="N74" s="40"/>
      <c r="O74" s="20"/>
      <c r="P74" s="19"/>
      <c r="Q74" s="19"/>
      <c r="R74" s="21"/>
      <c r="S74" s="40"/>
      <c r="T74" s="20"/>
      <c r="U74" s="19"/>
      <c r="V74" s="19"/>
      <c r="W74" s="21"/>
      <c r="X74" s="40"/>
      <c r="Y74" s="20">
        <v>6</v>
      </c>
      <c r="Z74" s="19"/>
      <c r="AA74" s="19"/>
      <c r="AB74" s="21">
        <f t="shared" si="16"/>
        <v>24</v>
      </c>
      <c r="AC74" s="40">
        <v>1</v>
      </c>
      <c r="AD74" s="20"/>
      <c r="AE74" s="19"/>
      <c r="AF74" s="19"/>
      <c r="AG74" s="21"/>
      <c r="AH74" s="40"/>
      <c r="AI74" s="20"/>
      <c r="AJ74" s="19"/>
      <c r="AK74" s="19"/>
      <c r="AL74" s="21"/>
      <c r="AM74" s="40"/>
      <c r="AN74" s="20"/>
      <c r="AO74" s="19"/>
      <c r="AP74" s="19"/>
      <c r="AQ74" s="21"/>
      <c r="AR74" s="40"/>
      <c r="AS74" s="140" t="s">
        <v>8</v>
      </c>
      <c r="AT74" s="141" t="s">
        <v>5</v>
      </c>
      <c r="AU74" s="141"/>
      <c r="AV74" s="142"/>
      <c r="AW74" s="154">
        <f t="shared" si="13"/>
        <v>1</v>
      </c>
      <c r="AX74" s="401"/>
      <c r="AY74" s="391"/>
      <c r="AZ74" s="92"/>
      <c r="BA74" s="25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</row>
    <row r="75" spans="1:68" ht="33.75" x14ac:dyDescent="0.25">
      <c r="A75" s="256" t="s">
        <v>277</v>
      </c>
      <c r="B75" s="284" t="s">
        <v>173</v>
      </c>
      <c r="C75" s="409"/>
      <c r="D75" s="311" t="s">
        <v>321</v>
      </c>
      <c r="E75" s="20"/>
      <c r="F75" s="19"/>
      <c r="G75" s="19"/>
      <c r="H75" s="21"/>
      <c r="I75" s="40"/>
      <c r="J75" s="20"/>
      <c r="K75" s="19"/>
      <c r="L75" s="19"/>
      <c r="M75" s="21"/>
      <c r="N75" s="40"/>
      <c r="O75" s="20"/>
      <c r="P75" s="19"/>
      <c r="Q75" s="19"/>
      <c r="R75" s="21"/>
      <c r="S75" s="40"/>
      <c r="T75" s="20"/>
      <c r="U75" s="19"/>
      <c r="V75" s="19"/>
      <c r="W75" s="21"/>
      <c r="X75" s="40"/>
      <c r="Y75" s="20"/>
      <c r="Z75" s="19"/>
      <c r="AA75" s="19">
        <v>20</v>
      </c>
      <c r="AB75" s="21">
        <f t="shared" si="16"/>
        <v>70</v>
      </c>
      <c r="AC75" s="40">
        <v>3</v>
      </c>
      <c r="AD75" s="20"/>
      <c r="AE75" s="19"/>
      <c r="AF75" s="19"/>
      <c r="AG75" s="21"/>
      <c r="AH75" s="40"/>
      <c r="AI75" s="20"/>
      <c r="AJ75" s="19"/>
      <c r="AK75" s="19"/>
      <c r="AL75" s="21"/>
      <c r="AM75" s="40"/>
      <c r="AN75" s="20"/>
      <c r="AO75" s="19"/>
      <c r="AP75" s="19"/>
      <c r="AQ75" s="21"/>
      <c r="AR75" s="40"/>
      <c r="AS75" s="140" t="s">
        <v>8</v>
      </c>
      <c r="AT75" s="141"/>
      <c r="AU75" s="141" t="s">
        <v>5</v>
      </c>
      <c r="AV75" s="142"/>
      <c r="AW75" s="154">
        <f t="shared" si="13"/>
        <v>3</v>
      </c>
      <c r="AX75" s="401"/>
      <c r="AY75" s="391"/>
      <c r="AZ75" s="92"/>
      <c r="BA75" s="25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</row>
    <row r="76" spans="1:68" ht="33.75" x14ac:dyDescent="0.25">
      <c r="A76" s="256" t="s">
        <v>277</v>
      </c>
      <c r="B76" s="284" t="s">
        <v>174</v>
      </c>
      <c r="C76" s="409"/>
      <c r="D76" s="311" t="s">
        <v>321</v>
      </c>
      <c r="E76" s="20"/>
      <c r="F76" s="19"/>
      <c r="G76" s="19"/>
      <c r="H76" s="21"/>
      <c r="I76" s="40"/>
      <c r="J76" s="20"/>
      <c r="K76" s="19"/>
      <c r="L76" s="19"/>
      <c r="M76" s="21"/>
      <c r="N76" s="40"/>
      <c r="O76" s="20"/>
      <c r="P76" s="19"/>
      <c r="Q76" s="19"/>
      <c r="R76" s="21"/>
      <c r="S76" s="40"/>
      <c r="T76" s="20"/>
      <c r="U76" s="19"/>
      <c r="V76" s="19"/>
      <c r="W76" s="21"/>
      <c r="X76" s="40"/>
      <c r="Y76" s="20">
        <v>6</v>
      </c>
      <c r="Z76" s="19"/>
      <c r="AA76" s="19"/>
      <c r="AB76" s="21">
        <f t="shared" si="16"/>
        <v>24</v>
      </c>
      <c r="AC76" s="40">
        <v>1</v>
      </c>
      <c r="AD76" s="20"/>
      <c r="AE76" s="19"/>
      <c r="AF76" s="19"/>
      <c r="AG76" s="21"/>
      <c r="AH76" s="40"/>
      <c r="AI76" s="20"/>
      <c r="AJ76" s="19"/>
      <c r="AK76" s="19"/>
      <c r="AL76" s="21"/>
      <c r="AM76" s="40"/>
      <c r="AN76" s="20"/>
      <c r="AO76" s="19"/>
      <c r="AP76" s="19"/>
      <c r="AQ76" s="21"/>
      <c r="AR76" s="40"/>
      <c r="AS76" s="140" t="s">
        <v>8</v>
      </c>
      <c r="AT76" s="141" t="s">
        <v>5</v>
      </c>
      <c r="AU76" s="141"/>
      <c r="AV76" s="142"/>
      <c r="AW76" s="154">
        <f t="shared" si="13"/>
        <v>1</v>
      </c>
      <c r="AX76" s="401"/>
      <c r="AY76" s="391"/>
      <c r="AZ76" s="92"/>
      <c r="BA76" s="25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</row>
    <row r="77" spans="1:68" ht="33.75" x14ac:dyDescent="0.25">
      <c r="A77" s="256" t="s">
        <v>277</v>
      </c>
      <c r="B77" s="284" t="s">
        <v>175</v>
      </c>
      <c r="C77" s="409"/>
      <c r="D77" s="311" t="s">
        <v>321</v>
      </c>
      <c r="E77" s="20"/>
      <c r="F77" s="19"/>
      <c r="G77" s="19"/>
      <c r="H77" s="21"/>
      <c r="I77" s="40"/>
      <c r="J77" s="20"/>
      <c r="K77" s="19"/>
      <c r="L77" s="19"/>
      <c r="M77" s="21"/>
      <c r="N77" s="40"/>
      <c r="O77" s="20"/>
      <c r="P77" s="19"/>
      <c r="Q77" s="19"/>
      <c r="R77" s="21"/>
      <c r="S77" s="40"/>
      <c r="T77" s="20"/>
      <c r="U77" s="19"/>
      <c r="V77" s="19"/>
      <c r="W77" s="21"/>
      <c r="X77" s="40"/>
      <c r="Y77" s="20"/>
      <c r="Z77" s="19"/>
      <c r="AA77" s="19">
        <v>20</v>
      </c>
      <c r="AB77" s="21">
        <f t="shared" si="16"/>
        <v>70</v>
      </c>
      <c r="AC77" s="40">
        <v>3</v>
      </c>
      <c r="AD77" s="20"/>
      <c r="AE77" s="19"/>
      <c r="AF77" s="19"/>
      <c r="AG77" s="21"/>
      <c r="AH77" s="40"/>
      <c r="AI77" s="20"/>
      <c r="AJ77" s="19"/>
      <c r="AK77" s="19"/>
      <c r="AL77" s="21"/>
      <c r="AM77" s="40"/>
      <c r="AN77" s="20"/>
      <c r="AO77" s="19"/>
      <c r="AP77" s="19"/>
      <c r="AQ77" s="21"/>
      <c r="AR77" s="40"/>
      <c r="AS77" s="140" t="s">
        <v>8</v>
      </c>
      <c r="AT77" s="141"/>
      <c r="AU77" s="141" t="s">
        <v>5</v>
      </c>
      <c r="AV77" s="142"/>
      <c r="AW77" s="154">
        <f t="shared" si="13"/>
        <v>3</v>
      </c>
      <c r="AX77" s="401"/>
      <c r="AY77" s="391"/>
      <c r="AZ77" s="92"/>
      <c r="BA77" s="25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</row>
    <row r="78" spans="1:68" ht="33.75" x14ac:dyDescent="0.25">
      <c r="A78" s="256" t="s">
        <v>277</v>
      </c>
      <c r="B78" s="281" t="s">
        <v>176</v>
      </c>
      <c r="C78" s="409" t="s">
        <v>326</v>
      </c>
      <c r="D78" s="259" t="s">
        <v>326</v>
      </c>
      <c r="E78" s="20"/>
      <c r="F78" s="19"/>
      <c r="G78" s="19"/>
      <c r="H78" s="21"/>
      <c r="I78" s="40"/>
      <c r="J78" s="20"/>
      <c r="K78" s="19"/>
      <c r="L78" s="19"/>
      <c r="M78" s="21"/>
      <c r="N78" s="40"/>
      <c r="O78" s="20"/>
      <c r="P78" s="19"/>
      <c r="Q78" s="19"/>
      <c r="R78" s="21"/>
      <c r="S78" s="40"/>
      <c r="T78" s="20"/>
      <c r="U78" s="19"/>
      <c r="V78" s="19"/>
      <c r="W78" s="21"/>
      <c r="X78" s="40"/>
      <c r="Y78" s="20">
        <v>4</v>
      </c>
      <c r="Z78" s="19"/>
      <c r="AA78" s="19"/>
      <c r="AB78" s="21">
        <f t="shared" si="16"/>
        <v>26</v>
      </c>
      <c r="AC78" s="40">
        <v>1</v>
      </c>
      <c r="AD78" s="20"/>
      <c r="AE78" s="19"/>
      <c r="AF78" s="19"/>
      <c r="AG78" s="21"/>
      <c r="AH78" s="40"/>
      <c r="AI78" s="20"/>
      <c r="AJ78" s="19"/>
      <c r="AK78" s="19"/>
      <c r="AL78" s="21"/>
      <c r="AM78" s="40"/>
      <c r="AN78" s="20"/>
      <c r="AO78" s="19"/>
      <c r="AP78" s="19"/>
      <c r="AQ78" s="21"/>
      <c r="AR78" s="40"/>
      <c r="AS78" s="140"/>
      <c r="AT78" s="141"/>
      <c r="AU78" s="141" t="s">
        <v>5</v>
      </c>
      <c r="AV78" s="142"/>
      <c r="AW78" s="154">
        <f t="shared" si="13"/>
        <v>1</v>
      </c>
      <c r="AX78" s="390" t="s">
        <v>6</v>
      </c>
      <c r="AY78" s="391" t="s">
        <v>6</v>
      </c>
      <c r="AZ78" s="92"/>
      <c r="BA78" s="25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</row>
    <row r="79" spans="1:68" ht="33.75" x14ac:dyDescent="0.25">
      <c r="A79" s="256" t="s">
        <v>277</v>
      </c>
      <c r="B79" s="281" t="s">
        <v>177</v>
      </c>
      <c r="C79" s="409"/>
      <c r="D79" s="311" t="s">
        <v>327</v>
      </c>
      <c r="E79" s="20"/>
      <c r="F79" s="19"/>
      <c r="G79" s="19"/>
      <c r="H79" s="21"/>
      <c r="I79" s="40"/>
      <c r="J79" s="20"/>
      <c r="K79" s="19"/>
      <c r="L79" s="19"/>
      <c r="M79" s="21"/>
      <c r="N79" s="40"/>
      <c r="O79" s="20"/>
      <c r="P79" s="19"/>
      <c r="Q79" s="19"/>
      <c r="R79" s="21"/>
      <c r="S79" s="40"/>
      <c r="T79" s="20"/>
      <c r="U79" s="19"/>
      <c r="V79" s="19"/>
      <c r="W79" s="21"/>
      <c r="X79" s="40"/>
      <c r="Y79" s="20"/>
      <c r="Z79" s="19"/>
      <c r="AA79" s="19">
        <v>10</v>
      </c>
      <c r="AB79" s="21">
        <f t="shared" si="16"/>
        <v>80</v>
      </c>
      <c r="AC79" s="40">
        <v>3</v>
      </c>
      <c r="AD79" s="20"/>
      <c r="AE79" s="19"/>
      <c r="AF79" s="19"/>
      <c r="AG79" s="21"/>
      <c r="AH79" s="40"/>
      <c r="AI79" s="20"/>
      <c r="AJ79" s="19"/>
      <c r="AK79" s="19"/>
      <c r="AL79" s="21"/>
      <c r="AM79" s="40"/>
      <c r="AN79" s="20"/>
      <c r="AO79" s="19"/>
      <c r="AP79" s="19"/>
      <c r="AQ79" s="21"/>
      <c r="AR79" s="40"/>
      <c r="AS79" s="140"/>
      <c r="AT79" s="141"/>
      <c r="AU79" s="141" t="s">
        <v>5</v>
      </c>
      <c r="AV79" s="142"/>
      <c r="AW79" s="154">
        <f t="shared" si="13"/>
        <v>3</v>
      </c>
      <c r="AX79" s="390"/>
      <c r="AY79" s="391"/>
      <c r="AZ79" s="92"/>
      <c r="BA79" s="25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</row>
    <row r="80" spans="1:68" ht="33.75" x14ac:dyDescent="0.25">
      <c r="A80" s="256" t="s">
        <v>277</v>
      </c>
      <c r="B80" s="286" t="s">
        <v>152</v>
      </c>
      <c r="C80" s="382" t="s">
        <v>328</v>
      </c>
      <c r="D80" s="305" t="s">
        <v>328</v>
      </c>
      <c r="E80" s="20"/>
      <c r="F80" s="19"/>
      <c r="G80" s="19"/>
      <c r="H80" s="21"/>
      <c r="I80" s="40"/>
      <c r="J80" s="20"/>
      <c r="K80" s="19"/>
      <c r="L80" s="19"/>
      <c r="M80" s="21"/>
      <c r="N80" s="40"/>
      <c r="O80" s="20"/>
      <c r="P80" s="19"/>
      <c r="Q80" s="19"/>
      <c r="R80" s="21"/>
      <c r="S80" s="40"/>
      <c r="T80" s="20"/>
      <c r="U80" s="19"/>
      <c r="V80" s="19"/>
      <c r="W80" s="21"/>
      <c r="X80" s="40"/>
      <c r="Y80" s="20">
        <v>6</v>
      </c>
      <c r="Z80" s="19"/>
      <c r="AA80" s="19"/>
      <c r="AB80" s="21">
        <f t="shared" ref="AB80:AB83" si="17">AC80*30-SUM(Y80:AA80)</f>
        <v>24</v>
      </c>
      <c r="AC80" s="40">
        <v>1</v>
      </c>
      <c r="AD80" s="20"/>
      <c r="AE80" s="19"/>
      <c r="AF80" s="19"/>
      <c r="AG80" s="21"/>
      <c r="AH80" s="40"/>
      <c r="AI80" s="20"/>
      <c r="AJ80" s="19"/>
      <c r="AK80" s="19"/>
      <c r="AL80" s="21"/>
      <c r="AM80" s="40"/>
      <c r="AN80" s="20"/>
      <c r="AO80" s="19"/>
      <c r="AP80" s="19"/>
      <c r="AQ80" s="21"/>
      <c r="AR80" s="40"/>
      <c r="AS80" s="140"/>
      <c r="AT80" s="141"/>
      <c r="AU80" s="141" t="s">
        <v>5</v>
      </c>
      <c r="AV80" s="142"/>
      <c r="AW80" s="154">
        <f>SUM(AR80,AM80,AH80,AC80,X80)</f>
        <v>1</v>
      </c>
      <c r="AX80" s="390" t="s">
        <v>6</v>
      </c>
      <c r="AY80" s="391" t="s">
        <v>6</v>
      </c>
      <c r="AZ80" s="73"/>
      <c r="BA80" s="25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1:68" ht="33.75" x14ac:dyDescent="0.25">
      <c r="A81" s="256" t="s">
        <v>277</v>
      </c>
      <c r="B81" s="286" t="s">
        <v>153</v>
      </c>
      <c r="C81" s="383"/>
      <c r="D81" s="305" t="s">
        <v>329</v>
      </c>
      <c r="E81" s="20"/>
      <c r="F81" s="19"/>
      <c r="G81" s="19"/>
      <c r="H81" s="21"/>
      <c r="I81" s="40"/>
      <c r="J81" s="20"/>
      <c r="K81" s="19"/>
      <c r="L81" s="19"/>
      <c r="M81" s="21"/>
      <c r="N81" s="40"/>
      <c r="O81" s="20"/>
      <c r="P81" s="19"/>
      <c r="Q81" s="19"/>
      <c r="R81" s="21"/>
      <c r="S81" s="40"/>
      <c r="T81" s="20"/>
      <c r="U81" s="19"/>
      <c r="V81" s="19"/>
      <c r="W81" s="21"/>
      <c r="X81" s="40"/>
      <c r="Y81" s="20"/>
      <c r="Z81" s="19"/>
      <c r="AA81" s="19">
        <v>6</v>
      </c>
      <c r="AB81" s="21">
        <f t="shared" si="17"/>
        <v>24</v>
      </c>
      <c r="AC81" s="40">
        <v>1</v>
      </c>
      <c r="AD81" s="20"/>
      <c r="AE81" s="19"/>
      <c r="AF81" s="19"/>
      <c r="AG81" s="21"/>
      <c r="AH81" s="40"/>
      <c r="AI81" s="20"/>
      <c r="AJ81" s="19"/>
      <c r="AK81" s="19"/>
      <c r="AL81" s="21"/>
      <c r="AM81" s="40"/>
      <c r="AN81" s="20"/>
      <c r="AO81" s="19"/>
      <c r="AP81" s="19"/>
      <c r="AQ81" s="21"/>
      <c r="AR81" s="40"/>
      <c r="AS81" s="140"/>
      <c r="AT81" s="141"/>
      <c r="AU81" s="141" t="s">
        <v>5</v>
      </c>
      <c r="AV81" s="142"/>
      <c r="AW81" s="154">
        <f>SUM(AR81,AM81,AH81,AC81,X81)</f>
        <v>1</v>
      </c>
      <c r="AX81" s="390"/>
      <c r="AY81" s="391"/>
      <c r="AZ81" s="73"/>
      <c r="BA81" s="25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1:68" ht="33.75" x14ac:dyDescent="0.25">
      <c r="A82" s="256" t="s">
        <v>277</v>
      </c>
      <c r="B82" s="286" t="s">
        <v>154</v>
      </c>
      <c r="C82" s="382" t="s">
        <v>330</v>
      </c>
      <c r="D82" s="305" t="s">
        <v>330</v>
      </c>
      <c r="E82" s="20"/>
      <c r="F82" s="19"/>
      <c r="G82" s="19"/>
      <c r="H82" s="21"/>
      <c r="I82" s="40"/>
      <c r="J82" s="20"/>
      <c r="K82" s="19"/>
      <c r="L82" s="19"/>
      <c r="M82" s="21"/>
      <c r="N82" s="40"/>
      <c r="O82" s="20"/>
      <c r="P82" s="19"/>
      <c r="Q82" s="19"/>
      <c r="R82" s="21"/>
      <c r="S82" s="40"/>
      <c r="T82" s="20"/>
      <c r="U82" s="19"/>
      <c r="V82" s="19"/>
      <c r="W82" s="21"/>
      <c r="X82" s="40"/>
      <c r="Y82" s="20">
        <v>4</v>
      </c>
      <c r="Z82" s="19"/>
      <c r="AA82" s="19"/>
      <c r="AB82" s="21">
        <f t="shared" si="17"/>
        <v>26</v>
      </c>
      <c r="AC82" s="40">
        <v>1</v>
      </c>
      <c r="AD82" s="20"/>
      <c r="AE82" s="19"/>
      <c r="AF82" s="19"/>
      <c r="AG82" s="21"/>
      <c r="AH82" s="40"/>
      <c r="AI82" s="20"/>
      <c r="AJ82" s="19"/>
      <c r="AK82" s="19"/>
      <c r="AL82" s="21"/>
      <c r="AM82" s="40"/>
      <c r="AN82" s="20"/>
      <c r="AO82" s="19"/>
      <c r="AP82" s="19"/>
      <c r="AQ82" s="21"/>
      <c r="AR82" s="40"/>
      <c r="AS82" s="140"/>
      <c r="AT82" s="141" t="s">
        <v>5</v>
      </c>
      <c r="AU82" s="141"/>
      <c r="AV82" s="142"/>
      <c r="AW82" s="154">
        <f>SUM(AR82,AM82,AH82,AC82,X82)</f>
        <v>1</v>
      </c>
      <c r="AX82" s="401" t="s">
        <v>420</v>
      </c>
      <c r="AY82" s="391" t="s">
        <v>6</v>
      </c>
      <c r="AZ82" s="73"/>
      <c r="BA82" s="25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1:68" ht="34.5" thickBot="1" x14ac:dyDescent="0.3">
      <c r="A83" s="257" t="s">
        <v>277</v>
      </c>
      <c r="B83" s="287" t="s">
        <v>155</v>
      </c>
      <c r="C83" s="406"/>
      <c r="D83" s="305" t="s">
        <v>331</v>
      </c>
      <c r="E83" s="108"/>
      <c r="F83" s="109"/>
      <c r="G83" s="109"/>
      <c r="H83" s="111"/>
      <c r="I83" s="110"/>
      <c r="J83" s="108"/>
      <c r="K83" s="109"/>
      <c r="L83" s="109"/>
      <c r="M83" s="111"/>
      <c r="N83" s="110"/>
      <c r="O83" s="108"/>
      <c r="P83" s="109"/>
      <c r="Q83" s="109"/>
      <c r="R83" s="111"/>
      <c r="S83" s="110"/>
      <c r="T83" s="108"/>
      <c r="U83" s="109"/>
      <c r="V83" s="109"/>
      <c r="W83" s="111"/>
      <c r="X83" s="110"/>
      <c r="Y83" s="108"/>
      <c r="Z83" s="109"/>
      <c r="AA83" s="109">
        <v>8</v>
      </c>
      <c r="AB83" s="111">
        <f t="shared" si="17"/>
        <v>52</v>
      </c>
      <c r="AC83" s="110">
        <v>2</v>
      </c>
      <c r="AD83" s="108"/>
      <c r="AE83" s="109"/>
      <c r="AF83" s="109"/>
      <c r="AG83" s="111"/>
      <c r="AH83" s="110"/>
      <c r="AI83" s="108"/>
      <c r="AJ83" s="109"/>
      <c r="AK83" s="109"/>
      <c r="AL83" s="111"/>
      <c r="AM83" s="110"/>
      <c r="AN83" s="108"/>
      <c r="AO83" s="109"/>
      <c r="AP83" s="109"/>
      <c r="AQ83" s="111"/>
      <c r="AR83" s="110"/>
      <c r="AS83" s="145"/>
      <c r="AT83" s="146"/>
      <c r="AU83" s="146" t="s">
        <v>5</v>
      </c>
      <c r="AV83" s="147"/>
      <c r="AW83" s="155">
        <f>SUM(AR83,AM83,AH83,AC83,X83)</f>
        <v>2</v>
      </c>
      <c r="AX83" s="407"/>
      <c r="AY83" s="408"/>
      <c r="AZ83" s="73"/>
      <c r="BA83" s="25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1:68" ht="22.5" x14ac:dyDescent="0.25">
      <c r="A84" s="255" t="s">
        <v>249</v>
      </c>
      <c r="B84" s="288" t="s">
        <v>211</v>
      </c>
      <c r="C84" s="310" t="s">
        <v>332</v>
      </c>
      <c r="D84" s="310" t="s">
        <v>332</v>
      </c>
      <c r="E84" s="38"/>
      <c r="F84" s="39"/>
      <c r="G84" s="39"/>
      <c r="H84" s="183"/>
      <c r="I84" s="50"/>
      <c r="J84" s="38"/>
      <c r="K84" s="39"/>
      <c r="L84" s="39"/>
      <c r="M84" s="183"/>
      <c r="N84" s="50"/>
      <c r="O84" s="38"/>
      <c r="P84" s="39"/>
      <c r="Q84" s="39"/>
      <c r="R84" s="183"/>
      <c r="S84" s="50"/>
      <c r="T84" s="38"/>
      <c r="U84" s="39"/>
      <c r="V84" s="39"/>
      <c r="W84" s="183"/>
      <c r="X84" s="50"/>
      <c r="Y84" s="38"/>
      <c r="Z84" s="39"/>
      <c r="AA84" s="39"/>
      <c r="AB84" s="183"/>
      <c r="AC84" s="50"/>
      <c r="AD84" s="38">
        <v>8</v>
      </c>
      <c r="AE84" s="39"/>
      <c r="AF84" s="39"/>
      <c r="AG84" s="183">
        <f>AH84*30-SUM(AD84:AF84)</f>
        <v>52</v>
      </c>
      <c r="AH84" s="50">
        <v>2</v>
      </c>
      <c r="AI84" s="38"/>
      <c r="AJ84" s="39"/>
      <c r="AK84" s="39"/>
      <c r="AL84" s="183"/>
      <c r="AM84" s="50"/>
      <c r="AN84" s="38"/>
      <c r="AO84" s="39"/>
      <c r="AP84" s="39"/>
      <c r="AQ84" s="183"/>
      <c r="AR84" s="50"/>
      <c r="AS84" s="220"/>
      <c r="AT84" s="7" t="s">
        <v>10</v>
      </c>
      <c r="AU84" s="7"/>
      <c r="AV84" s="59"/>
      <c r="AW84" s="182">
        <f>SUM(AR84,AM84,AH84,AC84,X84)</f>
        <v>2</v>
      </c>
      <c r="AX84" s="47" t="s">
        <v>6</v>
      </c>
      <c r="AY84" s="318" t="s">
        <v>6</v>
      </c>
      <c r="AZ84" s="28"/>
      <c r="BA84" s="25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</row>
    <row r="85" spans="1:68" ht="22.5" x14ac:dyDescent="0.25">
      <c r="A85" s="256" t="s">
        <v>277</v>
      </c>
      <c r="B85" s="284" t="s">
        <v>178</v>
      </c>
      <c r="C85" s="405" t="s">
        <v>333</v>
      </c>
      <c r="D85" s="307" t="s">
        <v>333</v>
      </c>
      <c r="E85" s="20"/>
      <c r="F85" s="19"/>
      <c r="G85" s="19"/>
      <c r="H85" s="21"/>
      <c r="I85" s="40"/>
      <c r="J85" s="20"/>
      <c r="K85" s="19"/>
      <c r="L85" s="19"/>
      <c r="M85" s="21"/>
      <c r="N85" s="40"/>
      <c r="O85" s="20"/>
      <c r="P85" s="19"/>
      <c r="Q85" s="19"/>
      <c r="R85" s="21"/>
      <c r="S85" s="40"/>
      <c r="T85" s="20"/>
      <c r="U85" s="19"/>
      <c r="V85" s="19"/>
      <c r="W85" s="21"/>
      <c r="X85" s="40"/>
      <c r="Y85" s="20"/>
      <c r="Z85" s="19"/>
      <c r="AA85" s="19"/>
      <c r="AB85" s="21"/>
      <c r="AC85" s="40"/>
      <c r="AD85" s="20">
        <v>6</v>
      </c>
      <c r="AE85" s="19"/>
      <c r="AF85" s="19"/>
      <c r="AG85" s="21">
        <f t="shared" ref="AG85:AG95" si="18">AH85*30-SUM(AD85:AF85)</f>
        <v>54</v>
      </c>
      <c r="AH85" s="40">
        <v>2</v>
      </c>
      <c r="AI85" s="20"/>
      <c r="AJ85" s="19"/>
      <c r="AK85" s="19"/>
      <c r="AL85" s="21"/>
      <c r="AM85" s="40"/>
      <c r="AN85" s="20"/>
      <c r="AO85" s="19"/>
      <c r="AP85" s="19"/>
      <c r="AQ85" s="21"/>
      <c r="AR85" s="40"/>
      <c r="AS85" s="140"/>
      <c r="AT85" s="141"/>
      <c r="AU85" s="141" t="s">
        <v>10</v>
      </c>
      <c r="AV85" s="142"/>
      <c r="AW85" s="154">
        <f t="shared" si="13"/>
        <v>2</v>
      </c>
      <c r="AX85" s="390" t="s">
        <v>6</v>
      </c>
      <c r="AY85" s="391" t="s">
        <v>6</v>
      </c>
      <c r="AZ85" s="73"/>
      <c r="BA85" s="25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</row>
    <row r="86" spans="1:68" ht="22.5" x14ac:dyDescent="0.25">
      <c r="A86" s="256" t="s">
        <v>277</v>
      </c>
      <c r="B86" s="284" t="s">
        <v>179</v>
      </c>
      <c r="C86" s="405"/>
      <c r="D86" s="307" t="s">
        <v>334</v>
      </c>
      <c r="E86" s="20"/>
      <c r="F86" s="19"/>
      <c r="G86" s="19"/>
      <c r="H86" s="21"/>
      <c r="I86" s="40"/>
      <c r="J86" s="20"/>
      <c r="K86" s="19"/>
      <c r="L86" s="19"/>
      <c r="M86" s="21"/>
      <c r="N86" s="40"/>
      <c r="O86" s="20"/>
      <c r="P86" s="19"/>
      <c r="Q86" s="19"/>
      <c r="R86" s="21"/>
      <c r="S86" s="40"/>
      <c r="T86" s="20"/>
      <c r="U86" s="19"/>
      <c r="V86" s="19"/>
      <c r="W86" s="21"/>
      <c r="X86" s="40"/>
      <c r="Y86" s="20"/>
      <c r="Z86" s="19"/>
      <c r="AA86" s="19"/>
      <c r="AB86" s="21"/>
      <c r="AC86" s="40"/>
      <c r="AD86" s="20"/>
      <c r="AE86" s="19">
        <v>6</v>
      </c>
      <c r="AF86" s="19"/>
      <c r="AG86" s="21">
        <f t="shared" si="18"/>
        <v>84</v>
      </c>
      <c r="AH86" s="40">
        <v>3</v>
      </c>
      <c r="AI86" s="20"/>
      <c r="AJ86" s="19"/>
      <c r="AK86" s="19"/>
      <c r="AL86" s="21"/>
      <c r="AM86" s="40"/>
      <c r="AN86" s="20"/>
      <c r="AO86" s="19"/>
      <c r="AP86" s="19"/>
      <c r="AQ86" s="21"/>
      <c r="AR86" s="40"/>
      <c r="AS86" s="140"/>
      <c r="AT86" s="141"/>
      <c r="AU86" s="141" t="s">
        <v>10</v>
      </c>
      <c r="AV86" s="142"/>
      <c r="AW86" s="154">
        <f t="shared" si="13"/>
        <v>3</v>
      </c>
      <c r="AX86" s="390"/>
      <c r="AY86" s="391"/>
      <c r="AZ86" s="73"/>
      <c r="BA86" s="25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</row>
    <row r="87" spans="1:68" ht="56.25" x14ac:dyDescent="0.25">
      <c r="A87" s="256" t="s">
        <v>277</v>
      </c>
      <c r="B87" s="281" t="s">
        <v>180</v>
      </c>
      <c r="C87" s="409" t="s">
        <v>335</v>
      </c>
      <c r="D87" s="311" t="s">
        <v>336</v>
      </c>
      <c r="E87" s="20"/>
      <c r="F87" s="19"/>
      <c r="G87" s="19"/>
      <c r="H87" s="21"/>
      <c r="I87" s="40"/>
      <c r="J87" s="20"/>
      <c r="K87" s="19"/>
      <c r="L87" s="19"/>
      <c r="M87" s="21"/>
      <c r="N87" s="40"/>
      <c r="O87" s="20"/>
      <c r="P87" s="19"/>
      <c r="Q87" s="19"/>
      <c r="R87" s="21"/>
      <c r="S87" s="40"/>
      <c r="T87" s="20"/>
      <c r="U87" s="19"/>
      <c r="V87" s="19"/>
      <c r="W87" s="21"/>
      <c r="X87" s="40"/>
      <c r="Y87" s="20"/>
      <c r="Z87" s="19"/>
      <c r="AA87" s="19"/>
      <c r="AB87" s="21"/>
      <c r="AC87" s="40"/>
      <c r="AD87" s="20">
        <v>10</v>
      </c>
      <c r="AE87" s="19"/>
      <c r="AF87" s="19"/>
      <c r="AG87" s="21">
        <f t="shared" si="18"/>
        <v>50</v>
      </c>
      <c r="AH87" s="40">
        <v>2</v>
      </c>
      <c r="AI87" s="20"/>
      <c r="AJ87" s="19"/>
      <c r="AK87" s="19"/>
      <c r="AL87" s="21"/>
      <c r="AM87" s="40"/>
      <c r="AN87" s="20"/>
      <c r="AO87" s="19"/>
      <c r="AP87" s="19"/>
      <c r="AQ87" s="21"/>
      <c r="AR87" s="40"/>
      <c r="AS87" s="140" t="s">
        <v>8</v>
      </c>
      <c r="AT87" s="141"/>
      <c r="AU87" s="141" t="s">
        <v>10</v>
      </c>
      <c r="AV87" s="142"/>
      <c r="AW87" s="154">
        <f t="shared" si="13"/>
        <v>2</v>
      </c>
      <c r="AX87" s="401" t="s">
        <v>421</v>
      </c>
      <c r="AY87" s="391" t="s">
        <v>6</v>
      </c>
      <c r="AZ87" s="92"/>
      <c r="BA87" s="25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</row>
    <row r="88" spans="1:68" ht="56.25" x14ac:dyDescent="0.25">
      <c r="A88" s="256" t="s">
        <v>277</v>
      </c>
      <c r="B88" s="281" t="s">
        <v>181</v>
      </c>
      <c r="C88" s="414"/>
      <c r="D88" s="311" t="s">
        <v>337</v>
      </c>
      <c r="E88" s="20"/>
      <c r="F88" s="19"/>
      <c r="G88" s="19"/>
      <c r="H88" s="21"/>
      <c r="I88" s="40"/>
      <c r="J88" s="20"/>
      <c r="K88" s="19"/>
      <c r="L88" s="19"/>
      <c r="M88" s="21"/>
      <c r="N88" s="40"/>
      <c r="O88" s="20"/>
      <c r="P88" s="19"/>
      <c r="Q88" s="19"/>
      <c r="R88" s="21"/>
      <c r="S88" s="40"/>
      <c r="T88" s="20"/>
      <c r="U88" s="19"/>
      <c r="V88" s="19"/>
      <c r="W88" s="21"/>
      <c r="X88" s="40"/>
      <c r="Y88" s="20"/>
      <c r="Z88" s="19"/>
      <c r="AA88" s="19"/>
      <c r="AB88" s="21"/>
      <c r="AC88" s="40"/>
      <c r="AD88" s="20"/>
      <c r="AE88" s="19"/>
      <c r="AF88" s="19">
        <v>30</v>
      </c>
      <c r="AG88" s="21">
        <f t="shared" si="18"/>
        <v>90</v>
      </c>
      <c r="AH88" s="40">
        <v>4</v>
      </c>
      <c r="AI88" s="20"/>
      <c r="AJ88" s="19"/>
      <c r="AK88" s="19"/>
      <c r="AL88" s="21"/>
      <c r="AM88" s="40"/>
      <c r="AN88" s="20"/>
      <c r="AO88" s="19"/>
      <c r="AP88" s="19"/>
      <c r="AQ88" s="21"/>
      <c r="AR88" s="40"/>
      <c r="AS88" s="140" t="s">
        <v>8</v>
      </c>
      <c r="AT88" s="141"/>
      <c r="AU88" s="141" t="s">
        <v>10</v>
      </c>
      <c r="AV88" s="142"/>
      <c r="AW88" s="154">
        <f t="shared" si="13"/>
        <v>4</v>
      </c>
      <c r="AX88" s="401"/>
      <c r="AY88" s="391"/>
      <c r="AZ88" s="92"/>
      <c r="BA88" s="25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</row>
    <row r="89" spans="1:68" ht="45" x14ac:dyDescent="0.25">
      <c r="A89" s="256" t="s">
        <v>277</v>
      </c>
      <c r="B89" s="284" t="s">
        <v>182</v>
      </c>
      <c r="C89" s="414"/>
      <c r="D89" s="311" t="s">
        <v>338</v>
      </c>
      <c r="E89" s="20"/>
      <c r="F89" s="19"/>
      <c r="G89" s="19"/>
      <c r="H89" s="21"/>
      <c r="I89" s="40"/>
      <c r="J89" s="20"/>
      <c r="K89" s="19"/>
      <c r="L89" s="19"/>
      <c r="M89" s="21"/>
      <c r="N89" s="40"/>
      <c r="O89" s="20"/>
      <c r="P89" s="19"/>
      <c r="Q89" s="19"/>
      <c r="R89" s="21"/>
      <c r="S89" s="40"/>
      <c r="T89" s="20"/>
      <c r="U89" s="19"/>
      <c r="V89" s="19"/>
      <c r="W89" s="21"/>
      <c r="X89" s="40"/>
      <c r="Y89" s="20"/>
      <c r="Z89" s="19"/>
      <c r="AA89" s="19"/>
      <c r="AB89" s="21"/>
      <c r="AC89" s="40"/>
      <c r="AD89" s="20">
        <v>10</v>
      </c>
      <c r="AE89" s="19"/>
      <c r="AF89" s="19"/>
      <c r="AG89" s="21">
        <f t="shared" si="18"/>
        <v>20</v>
      </c>
      <c r="AH89" s="40">
        <v>1</v>
      </c>
      <c r="AI89" s="20"/>
      <c r="AJ89" s="19"/>
      <c r="AK89" s="19"/>
      <c r="AL89" s="21"/>
      <c r="AM89" s="40"/>
      <c r="AN89" s="20"/>
      <c r="AO89" s="19"/>
      <c r="AP89" s="19"/>
      <c r="AQ89" s="21"/>
      <c r="AR89" s="40"/>
      <c r="AS89" s="140" t="s">
        <v>8</v>
      </c>
      <c r="AT89" s="141" t="s">
        <v>10</v>
      </c>
      <c r="AU89" s="141"/>
      <c r="AV89" s="142"/>
      <c r="AW89" s="154">
        <f t="shared" si="13"/>
        <v>1</v>
      </c>
      <c r="AX89" s="401"/>
      <c r="AY89" s="391"/>
      <c r="AZ89" s="92"/>
      <c r="BA89" s="25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</row>
    <row r="90" spans="1:68" ht="45" x14ac:dyDescent="0.25">
      <c r="A90" s="256" t="s">
        <v>277</v>
      </c>
      <c r="B90" s="284" t="s">
        <v>183</v>
      </c>
      <c r="C90" s="414"/>
      <c r="D90" s="311" t="s">
        <v>339</v>
      </c>
      <c r="E90" s="20"/>
      <c r="F90" s="19"/>
      <c r="G90" s="19"/>
      <c r="H90" s="21"/>
      <c r="I90" s="40"/>
      <c r="J90" s="20"/>
      <c r="K90" s="19"/>
      <c r="L90" s="19"/>
      <c r="M90" s="21"/>
      <c r="N90" s="40"/>
      <c r="O90" s="20"/>
      <c r="P90" s="19"/>
      <c r="Q90" s="19"/>
      <c r="R90" s="21"/>
      <c r="S90" s="40"/>
      <c r="T90" s="20"/>
      <c r="U90" s="19"/>
      <c r="V90" s="19"/>
      <c r="W90" s="21"/>
      <c r="X90" s="40"/>
      <c r="Y90" s="20"/>
      <c r="Z90" s="19"/>
      <c r="AA90" s="19"/>
      <c r="AB90" s="21"/>
      <c r="AC90" s="40"/>
      <c r="AD90" s="20"/>
      <c r="AE90" s="19"/>
      <c r="AF90" s="19">
        <v>30</v>
      </c>
      <c r="AG90" s="21">
        <f t="shared" si="18"/>
        <v>90</v>
      </c>
      <c r="AH90" s="40">
        <v>4</v>
      </c>
      <c r="AI90" s="20"/>
      <c r="AJ90" s="19"/>
      <c r="AK90" s="19"/>
      <c r="AL90" s="21"/>
      <c r="AM90" s="40"/>
      <c r="AN90" s="20"/>
      <c r="AO90" s="19"/>
      <c r="AP90" s="19"/>
      <c r="AQ90" s="21"/>
      <c r="AR90" s="40"/>
      <c r="AS90" s="140" t="s">
        <v>8</v>
      </c>
      <c r="AT90" s="141"/>
      <c r="AU90" s="141" t="s">
        <v>10</v>
      </c>
      <c r="AV90" s="142"/>
      <c r="AW90" s="154">
        <f t="shared" si="13"/>
        <v>4</v>
      </c>
      <c r="AX90" s="401"/>
      <c r="AY90" s="391"/>
      <c r="AZ90" s="92"/>
      <c r="BA90" s="25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</row>
    <row r="91" spans="1:68" ht="45" x14ac:dyDescent="0.25">
      <c r="A91" s="256" t="s">
        <v>277</v>
      </c>
      <c r="B91" s="284" t="s">
        <v>184</v>
      </c>
      <c r="C91" s="414"/>
      <c r="D91" s="311" t="s">
        <v>340</v>
      </c>
      <c r="E91" s="20"/>
      <c r="F91" s="19"/>
      <c r="G91" s="19"/>
      <c r="H91" s="21"/>
      <c r="I91" s="40"/>
      <c r="J91" s="20"/>
      <c r="K91" s="19"/>
      <c r="L91" s="19"/>
      <c r="M91" s="21"/>
      <c r="N91" s="40"/>
      <c r="O91" s="20"/>
      <c r="P91" s="19"/>
      <c r="Q91" s="19"/>
      <c r="R91" s="21"/>
      <c r="S91" s="40"/>
      <c r="T91" s="20"/>
      <c r="U91" s="19"/>
      <c r="V91" s="19"/>
      <c r="W91" s="21"/>
      <c r="X91" s="40"/>
      <c r="Y91" s="20"/>
      <c r="Z91" s="19"/>
      <c r="AA91" s="19"/>
      <c r="AB91" s="21"/>
      <c r="AC91" s="40"/>
      <c r="AD91" s="20">
        <v>10</v>
      </c>
      <c r="AE91" s="19"/>
      <c r="AF91" s="19"/>
      <c r="AG91" s="21">
        <f t="shared" si="18"/>
        <v>20</v>
      </c>
      <c r="AH91" s="40">
        <v>1</v>
      </c>
      <c r="AI91" s="20"/>
      <c r="AJ91" s="19"/>
      <c r="AK91" s="19"/>
      <c r="AL91" s="21"/>
      <c r="AM91" s="40"/>
      <c r="AN91" s="20"/>
      <c r="AO91" s="19"/>
      <c r="AP91" s="19"/>
      <c r="AQ91" s="21"/>
      <c r="AR91" s="40"/>
      <c r="AS91" s="140" t="s">
        <v>8</v>
      </c>
      <c r="AT91" s="141" t="s">
        <v>10</v>
      </c>
      <c r="AU91" s="141"/>
      <c r="AV91" s="142"/>
      <c r="AW91" s="154">
        <f t="shared" si="13"/>
        <v>1</v>
      </c>
      <c r="AX91" s="401"/>
      <c r="AY91" s="391"/>
      <c r="AZ91" s="92"/>
      <c r="BA91" s="25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</row>
    <row r="92" spans="1:68" ht="45" x14ac:dyDescent="0.25">
      <c r="A92" s="256" t="s">
        <v>277</v>
      </c>
      <c r="B92" s="284" t="s">
        <v>185</v>
      </c>
      <c r="C92" s="414"/>
      <c r="D92" s="311" t="s">
        <v>341</v>
      </c>
      <c r="E92" s="20"/>
      <c r="F92" s="19"/>
      <c r="G92" s="19"/>
      <c r="H92" s="21"/>
      <c r="I92" s="40"/>
      <c r="J92" s="20"/>
      <c r="K92" s="19"/>
      <c r="L92" s="19"/>
      <c r="M92" s="21"/>
      <c r="N92" s="40"/>
      <c r="O92" s="20"/>
      <c r="P92" s="19"/>
      <c r="Q92" s="19"/>
      <c r="R92" s="21"/>
      <c r="S92" s="40"/>
      <c r="T92" s="20"/>
      <c r="U92" s="19"/>
      <c r="V92" s="19"/>
      <c r="W92" s="21"/>
      <c r="X92" s="40"/>
      <c r="Y92" s="20"/>
      <c r="Z92" s="19"/>
      <c r="AA92" s="19"/>
      <c r="AB92" s="21"/>
      <c r="AC92" s="40"/>
      <c r="AD92" s="20"/>
      <c r="AE92" s="19"/>
      <c r="AF92" s="19">
        <v>12</v>
      </c>
      <c r="AG92" s="21">
        <f t="shared" si="18"/>
        <v>108</v>
      </c>
      <c r="AH92" s="40">
        <v>4</v>
      </c>
      <c r="AI92" s="20"/>
      <c r="AJ92" s="19"/>
      <c r="AK92" s="19"/>
      <c r="AL92" s="21"/>
      <c r="AM92" s="40"/>
      <c r="AN92" s="20"/>
      <c r="AO92" s="19"/>
      <c r="AP92" s="19"/>
      <c r="AQ92" s="21"/>
      <c r="AR92" s="40"/>
      <c r="AS92" s="140" t="s">
        <v>8</v>
      </c>
      <c r="AT92" s="141"/>
      <c r="AU92" s="141" t="s">
        <v>10</v>
      </c>
      <c r="AV92" s="142"/>
      <c r="AW92" s="154">
        <f t="shared" si="13"/>
        <v>4</v>
      </c>
      <c r="AX92" s="401"/>
      <c r="AY92" s="391"/>
      <c r="AZ92" s="92"/>
      <c r="BA92" s="25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</row>
    <row r="93" spans="1:68" ht="56.25" x14ac:dyDescent="0.25">
      <c r="A93" s="256" t="s">
        <v>277</v>
      </c>
      <c r="B93" s="284" t="s">
        <v>186</v>
      </c>
      <c r="C93" s="405" t="s">
        <v>342</v>
      </c>
      <c r="D93" s="307" t="s">
        <v>343</v>
      </c>
      <c r="E93" s="20"/>
      <c r="F93" s="19"/>
      <c r="G93" s="19"/>
      <c r="H93" s="21"/>
      <c r="I93" s="40"/>
      <c r="J93" s="20"/>
      <c r="K93" s="19"/>
      <c r="L93" s="19"/>
      <c r="M93" s="21"/>
      <c r="N93" s="40"/>
      <c r="O93" s="20"/>
      <c r="P93" s="19"/>
      <c r="Q93" s="19"/>
      <c r="R93" s="21"/>
      <c r="S93" s="40"/>
      <c r="T93" s="20"/>
      <c r="U93" s="19"/>
      <c r="V93" s="19"/>
      <c r="W93" s="21"/>
      <c r="X93" s="40"/>
      <c r="Y93" s="20"/>
      <c r="Z93" s="19"/>
      <c r="AA93" s="19"/>
      <c r="AB93" s="21"/>
      <c r="AC93" s="40"/>
      <c r="AD93" s="20">
        <v>4</v>
      </c>
      <c r="AE93" s="19"/>
      <c r="AF93" s="19"/>
      <c r="AG93" s="21">
        <f t="shared" si="18"/>
        <v>56</v>
      </c>
      <c r="AH93" s="40">
        <v>2</v>
      </c>
      <c r="AI93" s="20"/>
      <c r="AJ93" s="19"/>
      <c r="AK93" s="19"/>
      <c r="AL93" s="21"/>
      <c r="AM93" s="40"/>
      <c r="AN93" s="20"/>
      <c r="AO93" s="19"/>
      <c r="AP93" s="19"/>
      <c r="AQ93" s="21"/>
      <c r="AR93" s="40"/>
      <c r="AS93" s="140" t="s">
        <v>8</v>
      </c>
      <c r="AT93" s="141" t="s">
        <v>10</v>
      </c>
      <c r="AU93" s="141"/>
      <c r="AV93" s="142"/>
      <c r="AW93" s="154">
        <f t="shared" si="13"/>
        <v>2</v>
      </c>
      <c r="AX93" s="390" t="s">
        <v>6</v>
      </c>
      <c r="AY93" s="391" t="s">
        <v>6</v>
      </c>
      <c r="AZ93" s="73"/>
      <c r="BA93" s="25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</row>
    <row r="94" spans="1:68" ht="56.25" x14ac:dyDescent="0.25">
      <c r="A94" s="256" t="s">
        <v>277</v>
      </c>
      <c r="B94" s="284" t="s">
        <v>187</v>
      </c>
      <c r="C94" s="410"/>
      <c r="D94" s="307" t="s">
        <v>344</v>
      </c>
      <c r="E94" s="20"/>
      <c r="F94" s="19"/>
      <c r="G94" s="19"/>
      <c r="H94" s="21"/>
      <c r="I94" s="40"/>
      <c r="J94" s="20"/>
      <c r="K94" s="19"/>
      <c r="L94" s="19"/>
      <c r="M94" s="21"/>
      <c r="N94" s="40"/>
      <c r="O94" s="20"/>
      <c r="P94" s="19"/>
      <c r="Q94" s="19"/>
      <c r="R94" s="21"/>
      <c r="S94" s="40"/>
      <c r="T94" s="20"/>
      <c r="U94" s="19"/>
      <c r="V94" s="19"/>
      <c r="W94" s="21"/>
      <c r="X94" s="40"/>
      <c r="Y94" s="20"/>
      <c r="Z94" s="19"/>
      <c r="AA94" s="19"/>
      <c r="AB94" s="21"/>
      <c r="AC94" s="40"/>
      <c r="AD94" s="20"/>
      <c r="AE94" s="19"/>
      <c r="AF94" s="19">
        <v>10</v>
      </c>
      <c r="AG94" s="21">
        <f t="shared" si="18"/>
        <v>80</v>
      </c>
      <c r="AH94" s="40">
        <v>3</v>
      </c>
      <c r="AI94" s="20"/>
      <c r="AJ94" s="19"/>
      <c r="AK94" s="19"/>
      <c r="AL94" s="21"/>
      <c r="AM94" s="40"/>
      <c r="AN94" s="20"/>
      <c r="AO94" s="19"/>
      <c r="AP94" s="19"/>
      <c r="AQ94" s="21"/>
      <c r="AR94" s="40"/>
      <c r="AS94" s="140" t="s">
        <v>8</v>
      </c>
      <c r="AT94" s="141"/>
      <c r="AU94" s="141" t="s">
        <v>10</v>
      </c>
      <c r="AV94" s="142"/>
      <c r="AW94" s="154">
        <f t="shared" si="13"/>
        <v>3</v>
      </c>
      <c r="AX94" s="390"/>
      <c r="AY94" s="391"/>
      <c r="AZ94" s="73"/>
      <c r="BA94" s="25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</row>
    <row r="95" spans="1:68" ht="23.25" thickBot="1" x14ac:dyDescent="0.3">
      <c r="A95" s="257" t="s">
        <v>277</v>
      </c>
      <c r="B95" s="289" t="s">
        <v>151</v>
      </c>
      <c r="C95" s="309" t="s">
        <v>345</v>
      </c>
      <c r="D95" s="309" t="s">
        <v>345</v>
      </c>
      <c r="E95" s="102"/>
      <c r="F95" s="101"/>
      <c r="G95" s="101"/>
      <c r="H95" s="103"/>
      <c r="I95" s="104"/>
      <c r="J95" s="102"/>
      <c r="K95" s="101"/>
      <c r="L95" s="101"/>
      <c r="M95" s="103"/>
      <c r="N95" s="104"/>
      <c r="O95" s="102"/>
      <c r="P95" s="101"/>
      <c r="Q95" s="101"/>
      <c r="R95" s="103"/>
      <c r="S95" s="104"/>
      <c r="T95" s="102"/>
      <c r="U95" s="101"/>
      <c r="V95" s="101"/>
      <c r="W95" s="103"/>
      <c r="X95" s="104"/>
      <c r="Y95" s="102"/>
      <c r="Z95" s="101"/>
      <c r="AA95" s="101"/>
      <c r="AB95" s="103"/>
      <c r="AC95" s="104"/>
      <c r="AD95" s="102"/>
      <c r="AE95" s="101">
        <v>16</v>
      </c>
      <c r="AF95" s="101"/>
      <c r="AG95" s="103">
        <f t="shared" si="18"/>
        <v>44</v>
      </c>
      <c r="AH95" s="104">
        <v>2</v>
      </c>
      <c r="AI95" s="102"/>
      <c r="AJ95" s="101"/>
      <c r="AK95" s="101"/>
      <c r="AL95" s="103"/>
      <c r="AM95" s="104"/>
      <c r="AN95" s="102"/>
      <c r="AO95" s="101"/>
      <c r="AP95" s="101"/>
      <c r="AQ95" s="103"/>
      <c r="AR95" s="104"/>
      <c r="AS95" s="156"/>
      <c r="AT95" s="157" t="s">
        <v>10</v>
      </c>
      <c r="AU95" s="157"/>
      <c r="AV95" s="158"/>
      <c r="AW95" s="107">
        <f>SUM(AR95,AM95,AH95,AC95,X95)</f>
        <v>2</v>
      </c>
      <c r="AX95" s="149" t="s">
        <v>422</v>
      </c>
      <c r="AY95" s="317" t="s">
        <v>2</v>
      </c>
      <c r="AZ95" s="43"/>
      <c r="BA95" s="25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1:68" ht="30" customHeight="1" x14ac:dyDescent="0.25">
      <c r="A96" s="255" t="s">
        <v>277</v>
      </c>
      <c r="B96" s="265" t="s">
        <v>80</v>
      </c>
      <c r="C96" s="411" t="s">
        <v>346</v>
      </c>
      <c r="D96" s="310" t="s">
        <v>347</v>
      </c>
      <c r="E96" s="38"/>
      <c r="F96" s="39"/>
      <c r="G96" s="39"/>
      <c r="H96" s="183"/>
      <c r="I96" s="50"/>
      <c r="J96" s="38"/>
      <c r="K96" s="39"/>
      <c r="L96" s="39"/>
      <c r="M96" s="183"/>
      <c r="N96" s="50"/>
      <c r="O96" s="38"/>
      <c r="P96" s="39"/>
      <c r="Q96" s="39"/>
      <c r="R96" s="183"/>
      <c r="S96" s="50"/>
      <c r="T96" s="38"/>
      <c r="U96" s="39"/>
      <c r="V96" s="39"/>
      <c r="W96" s="183"/>
      <c r="X96" s="50"/>
      <c r="Y96" s="38"/>
      <c r="Z96" s="39"/>
      <c r="AA96" s="39"/>
      <c r="AB96" s="183"/>
      <c r="AC96" s="50"/>
      <c r="AD96" s="38"/>
      <c r="AE96" s="39"/>
      <c r="AF96" s="39"/>
      <c r="AG96" s="183"/>
      <c r="AH96" s="50"/>
      <c r="AI96" s="38">
        <v>10</v>
      </c>
      <c r="AJ96" s="39"/>
      <c r="AK96" s="39"/>
      <c r="AL96" s="183">
        <f t="shared" ref="AL96:AL106" si="19">AM96*30-SUM(AI96:AK96)</f>
        <v>20</v>
      </c>
      <c r="AM96" s="50">
        <v>1</v>
      </c>
      <c r="AN96" s="38"/>
      <c r="AO96" s="39"/>
      <c r="AP96" s="39"/>
      <c r="AQ96" s="183"/>
      <c r="AR96" s="50"/>
      <c r="AS96" s="220" t="s">
        <v>8</v>
      </c>
      <c r="AT96" s="7"/>
      <c r="AU96" s="7" t="s">
        <v>8</v>
      </c>
      <c r="AV96" s="59"/>
      <c r="AW96" s="184">
        <f t="shared" si="13"/>
        <v>1</v>
      </c>
      <c r="AX96" s="412" t="s">
        <v>423</v>
      </c>
      <c r="AY96" s="413"/>
      <c r="AZ96" s="73"/>
      <c r="BA96" s="25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</row>
    <row r="97" spans="1:100" ht="90" x14ac:dyDescent="0.25">
      <c r="A97" s="256" t="s">
        <v>277</v>
      </c>
      <c r="B97" s="266" t="s">
        <v>81</v>
      </c>
      <c r="C97" s="409"/>
      <c r="D97" s="316" t="s">
        <v>348</v>
      </c>
      <c r="E97" s="5"/>
      <c r="F97" s="4"/>
      <c r="G97" s="4"/>
      <c r="H97" s="6"/>
      <c r="I97" s="49"/>
      <c r="J97" s="5"/>
      <c r="K97" s="4"/>
      <c r="L97" s="4"/>
      <c r="M97" s="6"/>
      <c r="N97" s="49"/>
      <c r="O97" s="5"/>
      <c r="P97" s="4"/>
      <c r="Q97" s="4"/>
      <c r="R97" s="6"/>
      <c r="S97" s="49"/>
      <c r="T97" s="5"/>
      <c r="U97" s="4"/>
      <c r="V97" s="4"/>
      <c r="W97" s="6"/>
      <c r="X97" s="49"/>
      <c r="Y97" s="5"/>
      <c r="Z97" s="4"/>
      <c r="AA97" s="4"/>
      <c r="AB97" s="6"/>
      <c r="AC97" s="49"/>
      <c r="AD97" s="5"/>
      <c r="AE97" s="4"/>
      <c r="AF97" s="4"/>
      <c r="AG97" s="6"/>
      <c r="AH97" s="49"/>
      <c r="AI97" s="5"/>
      <c r="AJ97" s="4"/>
      <c r="AK97" s="4">
        <v>10</v>
      </c>
      <c r="AL97" s="6">
        <f t="shared" si="19"/>
        <v>80</v>
      </c>
      <c r="AM97" s="49">
        <v>3</v>
      </c>
      <c r="AN97" s="5"/>
      <c r="AO97" s="4"/>
      <c r="AP97" s="4"/>
      <c r="AQ97" s="6"/>
      <c r="AR97" s="49"/>
      <c r="AS97" s="221" t="s">
        <v>8</v>
      </c>
      <c r="AT97" s="143"/>
      <c r="AU97" s="143" t="s">
        <v>8</v>
      </c>
      <c r="AV97" s="144"/>
      <c r="AW97" s="33">
        <f t="shared" si="13"/>
        <v>3</v>
      </c>
      <c r="AX97" s="401"/>
      <c r="AY97" s="391"/>
      <c r="AZ97" s="73"/>
      <c r="BA97" s="25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</row>
    <row r="98" spans="1:100" ht="78.75" x14ac:dyDescent="0.25">
      <c r="A98" s="256" t="s">
        <v>277</v>
      </c>
      <c r="B98" s="269" t="s">
        <v>82</v>
      </c>
      <c r="C98" s="409"/>
      <c r="D98" s="316" t="s">
        <v>349</v>
      </c>
      <c r="E98" s="5"/>
      <c r="F98" s="4"/>
      <c r="G98" s="4"/>
      <c r="H98" s="6"/>
      <c r="I98" s="49"/>
      <c r="J98" s="5"/>
      <c r="K98" s="4"/>
      <c r="L98" s="4"/>
      <c r="M98" s="6"/>
      <c r="N98" s="49"/>
      <c r="O98" s="5"/>
      <c r="P98" s="4"/>
      <c r="Q98" s="4"/>
      <c r="R98" s="6"/>
      <c r="S98" s="49"/>
      <c r="T98" s="5"/>
      <c r="U98" s="4"/>
      <c r="V98" s="4"/>
      <c r="W98" s="6"/>
      <c r="X98" s="49"/>
      <c r="Y98" s="5"/>
      <c r="Z98" s="4"/>
      <c r="AA98" s="4"/>
      <c r="AB98" s="6"/>
      <c r="AC98" s="49"/>
      <c r="AD98" s="5"/>
      <c r="AE98" s="4"/>
      <c r="AF98" s="4"/>
      <c r="AG98" s="6"/>
      <c r="AH98" s="49"/>
      <c r="AI98" s="5">
        <v>6</v>
      </c>
      <c r="AJ98" s="4"/>
      <c r="AK98" s="4"/>
      <c r="AL98" s="6">
        <f t="shared" si="19"/>
        <v>24</v>
      </c>
      <c r="AM98" s="49">
        <v>1</v>
      </c>
      <c r="AN98" s="5"/>
      <c r="AO98" s="4"/>
      <c r="AP98" s="4"/>
      <c r="AQ98" s="6"/>
      <c r="AR98" s="49"/>
      <c r="AS98" s="221" t="s">
        <v>8</v>
      </c>
      <c r="AT98" s="143" t="s">
        <v>8</v>
      </c>
      <c r="AU98" s="143"/>
      <c r="AV98" s="144"/>
      <c r="AW98" s="33">
        <f>SUM(AR98,AM98,AH98,AC98,X98)</f>
        <v>1</v>
      </c>
      <c r="AX98" s="401"/>
      <c r="AY98" s="391"/>
      <c r="AZ98" s="73"/>
      <c r="BA98" s="25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</row>
    <row r="99" spans="1:100" ht="90" x14ac:dyDescent="0.25">
      <c r="A99" s="256" t="s">
        <v>277</v>
      </c>
      <c r="B99" s="269" t="s">
        <v>83</v>
      </c>
      <c r="C99" s="409"/>
      <c r="D99" s="316" t="s">
        <v>350</v>
      </c>
      <c r="E99" s="5"/>
      <c r="F99" s="4"/>
      <c r="G99" s="4"/>
      <c r="H99" s="6"/>
      <c r="I99" s="49"/>
      <c r="J99" s="5"/>
      <c r="K99" s="4"/>
      <c r="L99" s="4"/>
      <c r="M99" s="6"/>
      <c r="N99" s="49"/>
      <c r="O99" s="5"/>
      <c r="P99" s="4"/>
      <c r="Q99" s="4"/>
      <c r="R99" s="6"/>
      <c r="S99" s="49"/>
      <c r="T99" s="5"/>
      <c r="U99" s="4"/>
      <c r="V99" s="4"/>
      <c r="W99" s="6"/>
      <c r="X99" s="49"/>
      <c r="Y99" s="5"/>
      <c r="Z99" s="4"/>
      <c r="AA99" s="4"/>
      <c r="AB99" s="6"/>
      <c r="AC99" s="49"/>
      <c r="AD99" s="5"/>
      <c r="AE99" s="4"/>
      <c r="AF99" s="4"/>
      <c r="AG99" s="6"/>
      <c r="AH99" s="49"/>
      <c r="AI99" s="5"/>
      <c r="AJ99" s="4"/>
      <c r="AK99" s="4">
        <v>12</v>
      </c>
      <c r="AL99" s="6">
        <f t="shared" si="19"/>
        <v>78</v>
      </c>
      <c r="AM99" s="49">
        <v>3</v>
      </c>
      <c r="AN99" s="5"/>
      <c r="AO99" s="4"/>
      <c r="AP99" s="4"/>
      <c r="AQ99" s="6"/>
      <c r="AR99" s="49"/>
      <c r="AS99" s="221" t="s">
        <v>8</v>
      </c>
      <c r="AT99" s="143"/>
      <c r="AU99" s="143" t="s">
        <v>8</v>
      </c>
      <c r="AV99" s="144"/>
      <c r="AW99" s="33">
        <f>SUM(AR99,AM99,AH99,AC99,X99)</f>
        <v>3</v>
      </c>
      <c r="AX99" s="401"/>
      <c r="AY99" s="391"/>
      <c r="AZ99" s="73"/>
      <c r="BA99" s="25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</row>
    <row r="100" spans="1:100" ht="78.75" x14ac:dyDescent="0.25">
      <c r="A100" s="256" t="s">
        <v>277</v>
      </c>
      <c r="B100" s="269" t="s">
        <v>84</v>
      </c>
      <c r="C100" s="409"/>
      <c r="D100" s="316" t="s">
        <v>351</v>
      </c>
      <c r="E100" s="5"/>
      <c r="F100" s="4"/>
      <c r="G100" s="4"/>
      <c r="H100" s="6"/>
      <c r="I100" s="49"/>
      <c r="J100" s="5"/>
      <c r="K100" s="4"/>
      <c r="L100" s="4"/>
      <c r="M100" s="6"/>
      <c r="N100" s="49"/>
      <c r="O100" s="5"/>
      <c r="P100" s="4"/>
      <c r="Q100" s="4"/>
      <c r="R100" s="6"/>
      <c r="S100" s="49"/>
      <c r="T100" s="5"/>
      <c r="U100" s="4"/>
      <c r="V100" s="4"/>
      <c r="W100" s="6"/>
      <c r="X100" s="49"/>
      <c r="Y100" s="5"/>
      <c r="Z100" s="4"/>
      <c r="AA100" s="4"/>
      <c r="AB100" s="6"/>
      <c r="AC100" s="49"/>
      <c r="AD100" s="5"/>
      <c r="AE100" s="4"/>
      <c r="AF100" s="4"/>
      <c r="AG100" s="6"/>
      <c r="AH100" s="49"/>
      <c r="AI100" s="5">
        <v>8</v>
      </c>
      <c r="AJ100" s="4"/>
      <c r="AK100" s="4"/>
      <c r="AL100" s="6">
        <f t="shared" si="19"/>
        <v>22</v>
      </c>
      <c r="AM100" s="49">
        <v>1</v>
      </c>
      <c r="AN100" s="5"/>
      <c r="AO100" s="4"/>
      <c r="AP100" s="4"/>
      <c r="AQ100" s="6"/>
      <c r="AR100" s="49"/>
      <c r="AS100" s="221" t="s">
        <v>8</v>
      </c>
      <c r="AT100" s="143" t="s">
        <v>8</v>
      </c>
      <c r="AU100" s="143"/>
      <c r="AV100" s="144"/>
      <c r="AW100" s="33">
        <f t="shared" si="13"/>
        <v>1</v>
      </c>
      <c r="AX100" s="401"/>
      <c r="AY100" s="391"/>
      <c r="AZ100" s="73"/>
      <c r="BA100" s="25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</row>
    <row r="101" spans="1:100" ht="78.75" x14ac:dyDescent="0.25">
      <c r="A101" s="256" t="s">
        <v>277</v>
      </c>
      <c r="B101" s="269" t="s">
        <v>85</v>
      </c>
      <c r="C101" s="409"/>
      <c r="D101" s="316" t="s">
        <v>352</v>
      </c>
      <c r="E101" s="5"/>
      <c r="F101" s="4"/>
      <c r="G101" s="4"/>
      <c r="H101" s="6"/>
      <c r="I101" s="49"/>
      <c r="J101" s="5"/>
      <c r="K101" s="4"/>
      <c r="L101" s="4"/>
      <c r="M101" s="6"/>
      <c r="N101" s="49"/>
      <c r="O101" s="5"/>
      <c r="P101" s="4"/>
      <c r="Q101" s="4"/>
      <c r="R101" s="6"/>
      <c r="S101" s="49"/>
      <c r="T101" s="5"/>
      <c r="U101" s="4"/>
      <c r="V101" s="4"/>
      <c r="W101" s="6"/>
      <c r="X101" s="49"/>
      <c r="Y101" s="5"/>
      <c r="Z101" s="4"/>
      <c r="AA101" s="4"/>
      <c r="AB101" s="6"/>
      <c r="AC101" s="49"/>
      <c r="AD101" s="5"/>
      <c r="AE101" s="4"/>
      <c r="AF101" s="4"/>
      <c r="AG101" s="6"/>
      <c r="AH101" s="49"/>
      <c r="AI101" s="5"/>
      <c r="AJ101" s="4"/>
      <c r="AK101" s="4">
        <v>30</v>
      </c>
      <c r="AL101" s="6">
        <f t="shared" si="19"/>
        <v>60</v>
      </c>
      <c r="AM101" s="49">
        <v>3</v>
      </c>
      <c r="AN101" s="5"/>
      <c r="AO101" s="4"/>
      <c r="AP101" s="4"/>
      <c r="AQ101" s="6"/>
      <c r="AR101" s="49"/>
      <c r="AS101" s="221" t="s">
        <v>8</v>
      </c>
      <c r="AT101" s="143"/>
      <c r="AU101" s="143" t="s">
        <v>8</v>
      </c>
      <c r="AV101" s="144"/>
      <c r="AW101" s="33">
        <f t="shared" si="13"/>
        <v>3</v>
      </c>
      <c r="AX101" s="401"/>
      <c r="AY101" s="391"/>
      <c r="AZ101" s="73"/>
      <c r="BA101" s="25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</row>
    <row r="102" spans="1:100" ht="33.75" x14ac:dyDescent="0.25">
      <c r="A102" s="256" t="s">
        <v>277</v>
      </c>
      <c r="B102" s="269" t="s">
        <v>86</v>
      </c>
      <c r="C102" s="405" t="s">
        <v>353</v>
      </c>
      <c r="D102" s="316" t="s">
        <v>354</v>
      </c>
      <c r="E102" s="5"/>
      <c r="F102" s="4"/>
      <c r="G102" s="4"/>
      <c r="H102" s="6"/>
      <c r="I102" s="49"/>
      <c r="J102" s="5"/>
      <c r="K102" s="4"/>
      <c r="L102" s="4"/>
      <c r="M102" s="6"/>
      <c r="N102" s="49"/>
      <c r="O102" s="5"/>
      <c r="P102" s="4"/>
      <c r="Q102" s="4"/>
      <c r="R102" s="6"/>
      <c r="S102" s="49"/>
      <c r="T102" s="5"/>
      <c r="U102" s="4"/>
      <c r="V102" s="4"/>
      <c r="W102" s="6"/>
      <c r="X102" s="49"/>
      <c r="Y102" s="5"/>
      <c r="Z102" s="4"/>
      <c r="AA102" s="4"/>
      <c r="AB102" s="6"/>
      <c r="AC102" s="49"/>
      <c r="AD102" s="5"/>
      <c r="AE102" s="4"/>
      <c r="AF102" s="4"/>
      <c r="AG102" s="6"/>
      <c r="AH102" s="49"/>
      <c r="AI102" s="5">
        <v>4</v>
      </c>
      <c r="AJ102" s="4"/>
      <c r="AK102" s="4"/>
      <c r="AL102" s="6">
        <f t="shared" si="19"/>
        <v>56</v>
      </c>
      <c r="AM102" s="49">
        <v>2</v>
      </c>
      <c r="AN102" s="5"/>
      <c r="AO102" s="4"/>
      <c r="AP102" s="4"/>
      <c r="AQ102" s="6"/>
      <c r="AR102" s="49"/>
      <c r="AS102" s="221"/>
      <c r="AT102" s="143"/>
      <c r="AU102" s="143" t="s">
        <v>8</v>
      </c>
      <c r="AV102" s="144"/>
      <c r="AW102" s="33">
        <f>SUM(AR102,AM102,AH102,AC102,X102)</f>
        <v>2</v>
      </c>
      <c r="AX102" s="401" t="s">
        <v>423</v>
      </c>
      <c r="AY102" s="391" t="s">
        <v>6</v>
      </c>
      <c r="AZ102" s="73"/>
      <c r="BA102" s="25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</row>
    <row r="103" spans="1:100" ht="33.75" x14ac:dyDescent="0.25">
      <c r="A103" s="256" t="s">
        <v>277</v>
      </c>
      <c r="B103" s="269" t="s">
        <v>87</v>
      </c>
      <c r="C103" s="405"/>
      <c r="D103" s="316" t="s">
        <v>355</v>
      </c>
      <c r="E103" s="5"/>
      <c r="F103" s="4"/>
      <c r="G103" s="4"/>
      <c r="H103" s="6"/>
      <c r="I103" s="49"/>
      <c r="J103" s="5"/>
      <c r="K103" s="4"/>
      <c r="L103" s="4"/>
      <c r="M103" s="6"/>
      <c r="N103" s="49"/>
      <c r="O103" s="5"/>
      <c r="P103" s="4"/>
      <c r="Q103" s="4"/>
      <c r="R103" s="6"/>
      <c r="S103" s="49"/>
      <c r="T103" s="5"/>
      <c r="U103" s="4"/>
      <c r="V103" s="4"/>
      <c r="W103" s="6"/>
      <c r="X103" s="49"/>
      <c r="Y103" s="5"/>
      <c r="Z103" s="4"/>
      <c r="AA103" s="4"/>
      <c r="AB103" s="6"/>
      <c r="AC103" s="49"/>
      <c r="AD103" s="5"/>
      <c r="AE103" s="4"/>
      <c r="AF103" s="4"/>
      <c r="AG103" s="6"/>
      <c r="AH103" s="49"/>
      <c r="AI103" s="5">
        <v>10</v>
      </c>
      <c r="AJ103" s="4"/>
      <c r="AK103" s="4"/>
      <c r="AL103" s="6">
        <f t="shared" si="19"/>
        <v>50</v>
      </c>
      <c r="AM103" s="49">
        <v>2</v>
      </c>
      <c r="AN103" s="5"/>
      <c r="AO103" s="4"/>
      <c r="AP103" s="4"/>
      <c r="AQ103" s="6"/>
      <c r="AR103" s="49"/>
      <c r="AS103" s="221"/>
      <c r="AT103" s="143"/>
      <c r="AU103" s="143" t="s">
        <v>8</v>
      </c>
      <c r="AV103" s="144"/>
      <c r="AW103" s="33">
        <f t="shared" si="13"/>
        <v>2</v>
      </c>
      <c r="AX103" s="401"/>
      <c r="AY103" s="391"/>
      <c r="AZ103" s="73"/>
      <c r="BA103" s="25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</row>
    <row r="104" spans="1:100" ht="33.75" x14ac:dyDescent="0.25">
      <c r="A104" s="256" t="s">
        <v>277</v>
      </c>
      <c r="B104" s="269" t="s">
        <v>88</v>
      </c>
      <c r="C104" s="405"/>
      <c r="D104" s="316" t="s">
        <v>356</v>
      </c>
      <c r="E104" s="5"/>
      <c r="F104" s="4"/>
      <c r="G104" s="4"/>
      <c r="H104" s="6"/>
      <c r="I104" s="49"/>
      <c r="J104" s="5"/>
      <c r="K104" s="4"/>
      <c r="L104" s="4"/>
      <c r="M104" s="6"/>
      <c r="N104" s="49"/>
      <c r="O104" s="5"/>
      <c r="P104" s="4"/>
      <c r="Q104" s="4"/>
      <c r="R104" s="6"/>
      <c r="S104" s="49"/>
      <c r="T104" s="5"/>
      <c r="U104" s="4"/>
      <c r="V104" s="4"/>
      <c r="W104" s="6"/>
      <c r="X104" s="49"/>
      <c r="Y104" s="5"/>
      <c r="Z104" s="4"/>
      <c r="AA104" s="4"/>
      <c r="AB104" s="6"/>
      <c r="AC104" s="49"/>
      <c r="AD104" s="5"/>
      <c r="AE104" s="4"/>
      <c r="AF104" s="4"/>
      <c r="AG104" s="6"/>
      <c r="AH104" s="49"/>
      <c r="AI104" s="5"/>
      <c r="AJ104" s="4"/>
      <c r="AK104" s="4">
        <v>10</v>
      </c>
      <c r="AL104" s="6">
        <f t="shared" si="19"/>
        <v>50</v>
      </c>
      <c r="AM104" s="49">
        <v>2</v>
      </c>
      <c r="AN104" s="5"/>
      <c r="AO104" s="4"/>
      <c r="AP104" s="4"/>
      <c r="AQ104" s="6"/>
      <c r="AR104" s="49"/>
      <c r="AS104" s="221"/>
      <c r="AT104" s="143"/>
      <c r="AU104" s="143" t="s">
        <v>8</v>
      </c>
      <c r="AV104" s="144"/>
      <c r="AW104" s="33">
        <f t="shared" si="13"/>
        <v>2</v>
      </c>
      <c r="AX104" s="401"/>
      <c r="AY104" s="391"/>
      <c r="AZ104" s="73"/>
      <c r="BA104" s="25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</row>
    <row r="105" spans="1:100" ht="33.75" x14ac:dyDescent="0.25">
      <c r="A105" s="256" t="s">
        <v>277</v>
      </c>
      <c r="B105" s="269" t="s">
        <v>89</v>
      </c>
      <c r="C105" s="405" t="s">
        <v>357</v>
      </c>
      <c r="D105" s="316" t="s">
        <v>357</v>
      </c>
      <c r="E105" s="5"/>
      <c r="F105" s="4"/>
      <c r="G105" s="4"/>
      <c r="H105" s="6"/>
      <c r="I105" s="49"/>
      <c r="J105" s="5"/>
      <c r="K105" s="4"/>
      <c r="L105" s="4"/>
      <c r="M105" s="6"/>
      <c r="N105" s="49"/>
      <c r="O105" s="5"/>
      <c r="P105" s="4"/>
      <c r="Q105" s="4"/>
      <c r="R105" s="6"/>
      <c r="S105" s="49"/>
      <c r="T105" s="5"/>
      <c r="U105" s="4"/>
      <c r="V105" s="4"/>
      <c r="W105" s="6"/>
      <c r="X105" s="49"/>
      <c r="Y105" s="5"/>
      <c r="Z105" s="4"/>
      <c r="AA105" s="4"/>
      <c r="AB105" s="6"/>
      <c r="AC105" s="49"/>
      <c r="AD105" s="5"/>
      <c r="AE105" s="4"/>
      <c r="AF105" s="4"/>
      <c r="AG105" s="6"/>
      <c r="AH105" s="49"/>
      <c r="AI105" s="5">
        <v>4</v>
      </c>
      <c r="AJ105" s="4"/>
      <c r="AK105" s="4"/>
      <c r="AL105" s="6">
        <f t="shared" si="19"/>
        <v>26</v>
      </c>
      <c r="AM105" s="49">
        <v>1</v>
      </c>
      <c r="AN105" s="5"/>
      <c r="AO105" s="4"/>
      <c r="AP105" s="4"/>
      <c r="AQ105" s="6"/>
      <c r="AR105" s="49"/>
      <c r="AS105" s="221"/>
      <c r="AT105" s="143" t="s">
        <v>8</v>
      </c>
      <c r="AU105" s="143"/>
      <c r="AV105" s="144"/>
      <c r="AW105" s="33">
        <f t="shared" si="13"/>
        <v>1</v>
      </c>
      <c r="AX105" s="401" t="s">
        <v>423</v>
      </c>
      <c r="AY105" s="391" t="s">
        <v>6</v>
      </c>
      <c r="AZ105" s="73"/>
      <c r="BA105" s="25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</row>
    <row r="106" spans="1:100" ht="33.75" x14ac:dyDescent="0.25">
      <c r="A106" s="256" t="s">
        <v>277</v>
      </c>
      <c r="B106" s="269" t="s">
        <v>90</v>
      </c>
      <c r="C106" s="405"/>
      <c r="D106" s="316" t="s">
        <v>358</v>
      </c>
      <c r="E106" s="20"/>
      <c r="F106" s="19"/>
      <c r="G106" s="19"/>
      <c r="H106" s="21"/>
      <c r="I106" s="40"/>
      <c r="J106" s="20"/>
      <c r="K106" s="19"/>
      <c r="L106" s="19"/>
      <c r="M106" s="21"/>
      <c r="N106" s="40"/>
      <c r="O106" s="20"/>
      <c r="P106" s="19"/>
      <c r="Q106" s="19"/>
      <c r="R106" s="21"/>
      <c r="S106" s="40"/>
      <c r="T106" s="20"/>
      <c r="U106" s="19"/>
      <c r="V106" s="19"/>
      <c r="W106" s="21"/>
      <c r="X106" s="40"/>
      <c r="Y106" s="20"/>
      <c r="Z106" s="19"/>
      <c r="AA106" s="19"/>
      <c r="AB106" s="21"/>
      <c r="AC106" s="40"/>
      <c r="AD106" s="20"/>
      <c r="AE106" s="19"/>
      <c r="AF106" s="19"/>
      <c r="AG106" s="21"/>
      <c r="AH106" s="40"/>
      <c r="AI106" s="20"/>
      <c r="AJ106" s="19"/>
      <c r="AK106" s="19">
        <v>4</v>
      </c>
      <c r="AL106" s="21">
        <f t="shared" si="19"/>
        <v>56</v>
      </c>
      <c r="AM106" s="40">
        <v>2</v>
      </c>
      <c r="AN106" s="20"/>
      <c r="AO106" s="19"/>
      <c r="AP106" s="19"/>
      <c r="AQ106" s="21"/>
      <c r="AR106" s="40"/>
      <c r="AS106" s="140"/>
      <c r="AT106" s="141"/>
      <c r="AU106" s="141" t="s">
        <v>8</v>
      </c>
      <c r="AV106" s="142"/>
      <c r="AW106" s="154">
        <f t="shared" si="13"/>
        <v>2</v>
      </c>
      <c r="AX106" s="401"/>
      <c r="AY106" s="391"/>
      <c r="AZ106" s="73"/>
      <c r="BA106" s="25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</row>
    <row r="107" spans="1:100" ht="45" x14ac:dyDescent="0.25">
      <c r="A107" s="256" t="s">
        <v>277</v>
      </c>
      <c r="B107" s="261" t="s">
        <v>47</v>
      </c>
      <c r="C107" s="309" t="s">
        <v>359</v>
      </c>
      <c r="D107" s="309" t="s">
        <v>359</v>
      </c>
      <c r="E107" s="20"/>
      <c r="F107" s="19"/>
      <c r="G107" s="19"/>
      <c r="H107" s="21"/>
      <c r="I107" s="40"/>
      <c r="J107" s="20"/>
      <c r="K107" s="19"/>
      <c r="L107" s="19"/>
      <c r="M107" s="21"/>
      <c r="N107" s="40"/>
      <c r="O107" s="20"/>
      <c r="P107" s="19"/>
      <c r="Q107" s="19"/>
      <c r="R107" s="21"/>
      <c r="S107" s="40"/>
      <c r="T107" s="20"/>
      <c r="U107" s="19"/>
      <c r="V107" s="19"/>
      <c r="W107" s="21"/>
      <c r="X107" s="40"/>
      <c r="Y107" s="20"/>
      <c r="Z107" s="19"/>
      <c r="AA107" s="19"/>
      <c r="AB107" s="21"/>
      <c r="AC107" s="40"/>
      <c r="AD107" s="20"/>
      <c r="AE107" s="19"/>
      <c r="AF107" s="19"/>
      <c r="AG107" s="21"/>
      <c r="AH107" s="40"/>
      <c r="AI107" s="20">
        <v>4</v>
      </c>
      <c r="AJ107" s="19"/>
      <c r="AK107" s="19"/>
      <c r="AL107" s="21">
        <f>AM107*30-SUM(AI107:AK107)</f>
        <v>56</v>
      </c>
      <c r="AM107" s="40">
        <v>2</v>
      </c>
      <c r="AN107" s="20"/>
      <c r="AO107" s="19"/>
      <c r="AP107" s="19"/>
      <c r="AQ107" s="21"/>
      <c r="AR107" s="40"/>
      <c r="AS107" s="140"/>
      <c r="AT107" s="141" t="s">
        <v>8</v>
      </c>
      <c r="AU107" s="141"/>
      <c r="AV107" s="142"/>
      <c r="AW107" s="154">
        <f>SUM(AR107,AM107,AH107,AC107,X107)</f>
        <v>2</v>
      </c>
      <c r="AX107" s="312" t="s">
        <v>6</v>
      </c>
      <c r="AY107" s="313" t="s">
        <v>6</v>
      </c>
      <c r="AZ107" s="42"/>
      <c r="BA107" s="25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1:100" ht="33.75" x14ac:dyDescent="0.25">
      <c r="A108" s="256" t="s">
        <v>228</v>
      </c>
      <c r="B108" s="271" t="s">
        <v>97</v>
      </c>
      <c r="C108" s="319" t="s">
        <v>360</v>
      </c>
      <c r="D108" s="319" t="s">
        <v>360</v>
      </c>
      <c r="E108" s="5"/>
      <c r="F108" s="4"/>
      <c r="G108" s="4"/>
      <c r="H108" s="6"/>
      <c r="I108" s="49"/>
      <c r="J108" s="5"/>
      <c r="K108" s="4"/>
      <c r="L108" s="4"/>
      <c r="M108" s="6"/>
      <c r="N108" s="49"/>
      <c r="O108" s="5"/>
      <c r="P108" s="4"/>
      <c r="Q108" s="4"/>
      <c r="R108" s="6"/>
      <c r="S108" s="49"/>
      <c r="T108" s="5"/>
      <c r="U108" s="4"/>
      <c r="V108" s="4"/>
      <c r="W108" s="6"/>
      <c r="X108" s="49"/>
      <c r="Y108" s="5"/>
      <c r="Z108" s="4"/>
      <c r="AA108" s="4"/>
      <c r="AB108" s="6"/>
      <c r="AC108" s="49"/>
      <c r="AD108" s="5"/>
      <c r="AE108" s="4"/>
      <c r="AF108" s="4"/>
      <c r="AG108" s="6"/>
      <c r="AH108" s="49"/>
      <c r="AI108" s="5"/>
      <c r="AJ108" s="4">
        <v>4</v>
      </c>
      <c r="AK108" s="4"/>
      <c r="AL108" s="6">
        <f t="shared" ref="AL108:AL109" si="20">AM108*30-SUM(AI108:AK108)</f>
        <v>86</v>
      </c>
      <c r="AM108" s="49">
        <v>3</v>
      </c>
      <c r="AN108" s="5"/>
      <c r="AO108" s="4"/>
      <c r="AP108" s="4"/>
      <c r="AQ108" s="6"/>
      <c r="AR108" s="49"/>
      <c r="AS108" s="221"/>
      <c r="AT108" s="143"/>
      <c r="AU108" s="143" t="s">
        <v>8</v>
      </c>
      <c r="AV108" s="144"/>
      <c r="AW108" s="33">
        <f>SUM(AR108,AM108,AH108,AC108,X108)</f>
        <v>3</v>
      </c>
      <c r="AX108" s="312" t="s">
        <v>6</v>
      </c>
      <c r="AY108" s="313" t="s">
        <v>6</v>
      </c>
      <c r="AZ108" s="42"/>
      <c r="BA108" s="25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1:100" ht="33.75" x14ac:dyDescent="0.25">
      <c r="A109" s="256" t="s">
        <v>228</v>
      </c>
      <c r="B109" s="271" t="s">
        <v>98</v>
      </c>
      <c r="C109" s="319" t="s">
        <v>361</v>
      </c>
      <c r="D109" s="319" t="s">
        <v>361</v>
      </c>
      <c r="E109" s="5"/>
      <c r="F109" s="4"/>
      <c r="G109" s="4"/>
      <c r="H109" s="6"/>
      <c r="I109" s="49"/>
      <c r="J109" s="5"/>
      <c r="K109" s="4"/>
      <c r="L109" s="4"/>
      <c r="M109" s="6"/>
      <c r="N109" s="49"/>
      <c r="O109" s="5"/>
      <c r="P109" s="4"/>
      <c r="Q109" s="4"/>
      <c r="R109" s="6"/>
      <c r="S109" s="49"/>
      <c r="T109" s="5"/>
      <c r="U109" s="4"/>
      <c r="V109" s="4"/>
      <c r="W109" s="6"/>
      <c r="X109" s="49"/>
      <c r="Y109" s="5"/>
      <c r="Z109" s="4"/>
      <c r="AA109" s="4"/>
      <c r="AB109" s="6"/>
      <c r="AC109" s="49"/>
      <c r="AD109" s="5"/>
      <c r="AE109" s="4"/>
      <c r="AF109" s="4"/>
      <c r="AG109" s="6"/>
      <c r="AH109" s="49"/>
      <c r="AI109" s="5">
        <v>2</v>
      </c>
      <c r="AJ109" s="4"/>
      <c r="AK109" s="4"/>
      <c r="AL109" s="6">
        <f t="shared" si="20"/>
        <v>118</v>
      </c>
      <c r="AM109" s="49">
        <v>4</v>
      </c>
      <c r="AN109" s="5"/>
      <c r="AO109" s="4"/>
      <c r="AP109" s="4"/>
      <c r="AQ109" s="6"/>
      <c r="AR109" s="49"/>
      <c r="AS109" s="221"/>
      <c r="AT109" s="143"/>
      <c r="AU109" s="143" t="s">
        <v>8</v>
      </c>
      <c r="AV109" s="144"/>
      <c r="AW109" s="33">
        <f>SUM(AR109,AM109,AH109,AC109,X109)</f>
        <v>4</v>
      </c>
      <c r="AX109" s="312" t="s">
        <v>6</v>
      </c>
      <c r="AY109" s="313" t="s">
        <v>6</v>
      </c>
      <c r="AZ109" s="44"/>
      <c r="BA109" s="25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1:100" ht="34.5" thickBot="1" x14ac:dyDescent="0.3">
      <c r="A110" s="258" t="s">
        <v>4</v>
      </c>
      <c r="B110" s="272" t="s">
        <v>119</v>
      </c>
      <c r="C110" s="320" t="s">
        <v>362</v>
      </c>
      <c r="D110" s="320" t="s">
        <v>362</v>
      </c>
      <c r="E110" s="185"/>
      <c r="F110" s="55"/>
      <c r="G110" s="55"/>
      <c r="H110" s="54"/>
      <c r="I110" s="186"/>
      <c r="J110" s="185"/>
      <c r="K110" s="55"/>
      <c r="L110" s="55"/>
      <c r="M110" s="54"/>
      <c r="N110" s="186"/>
      <c r="O110" s="185"/>
      <c r="P110" s="55"/>
      <c r="Q110" s="55"/>
      <c r="R110" s="54"/>
      <c r="S110" s="186"/>
      <c r="T110" s="185"/>
      <c r="U110" s="55"/>
      <c r="V110" s="55"/>
      <c r="W110" s="54"/>
      <c r="X110" s="186"/>
      <c r="Y110" s="185"/>
      <c r="Z110" s="55"/>
      <c r="AA110" s="55"/>
      <c r="AB110" s="54"/>
      <c r="AC110" s="186"/>
      <c r="AD110" s="185"/>
      <c r="AE110" s="55"/>
      <c r="AF110" s="55"/>
      <c r="AG110" s="54"/>
      <c r="AH110" s="186"/>
      <c r="AI110" s="185"/>
      <c r="AJ110" s="55"/>
      <c r="AK110" s="55"/>
      <c r="AL110" s="54"/>
      <c r="AM110" s="186"/>
      <c r="AN110" s="185"/>
      <c r="AO110" s="55"/>
      <c r="AP110" s="55"/>
      <c r="AQ110" s="54"/>
      <c r="AR110" s="186"/>
      <c r="AS110" s="187" t="s">
        <v>8</v>
      </c>
      <c r="AT110" s="188"/>
      <c r="AU110" s="188"/>
      <c r="AV110" s="189"/>
      <c r="AW110" s="190">
        <v>0</v>
      </c>
      <c r="AX110" s="149" t="s">
        <v>424</v>
      </c>
      <c r="AY110" s="217" t="s">
        <v>6</v>
      </c>
      <c r="AZ110" s="75"/>
      <c r="BA110" s="75"/>
      <c r="BB110" s="75"/>
      <c r="BC110" s="75"/>
      <c r="BD110" s="75"/>
      <c r="BE110" s="75"/>
      <c r="BF110" s="75"/>
      <c r="BG110" s="52"/>
      <c r="BH110" s="27"/>
      <c r="BI110" s="27"/>
      <c r="BJ110" s="27"/>
      <c r="BK110" s="52"/>
      <c r="BL110" s="76"/>
      <c r="BM110" s="77"/>
      <c r="BN110" s="35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</row>
    <row r="111" spans="1:100" ht="22.5" x14ac:dyDescent="0.25">
      <c r="A111" s="255" t="s">
        <v>277</v>
      </c>
      <c r="B111" s="270" t="s">
        <v>91</v>
      </c>
      <c r="C111" s="310" t="s">
        <v>363</v>
      </c>
      <c r="D111" s="310" t="s">
        <v>363</v>
      </c>
      <c r="E111" s="176"/>
      <c r="F111" s="177"/>
      <c r="G111" s="177"/>
      <c r="H111" s="178"/>
      <c r="I111" s="46"/>
      <c r="J111" s="176"/>
      <c r="K111" s="177"/>
      <c r="L111" s="177"/>
      <c r="M111" s="178"/>
      <c r="N111" s="46"/>
      <c r="O111" s="176"/>
      <c r="P111" s="177"/>
      <c r="Q111" s="177"/>
      <c r="R111" s="178"/>
      <c r="S111" s="46"/>
      <c r="T111" s="176"/>
      <c r="U111" s="177"/>
      <c r="V111" s="177"/>
      <c r="W111" s="178"/>
      <c r="X111" s="46"/>
      <c r="Y111" s="176"/>
      <c r="Z111" s="177"/>
      <c r="AA111" s="177"/>
      <c r="AB111" s="178"/>
      <c r="AC111" s="46"/>
      <c r="AD111" s="176"/>
      <c r="AE111" s="177"/>
      <c r="AF111" s="177"/>
      <c r="AG111" s="178"/>
      <c r="AH111" s="46"/>
      <c r="AI111" s="176"/>
      <c r="AJ111" s="177"/>
      <c r="AK111" s="177"/>
      <c r="AL111" s="178"/>
      <c r="AM111" s="46"/>
      <c r="AN111" s="176"/>
      <c r="AO111" s="177"/>
      <c r="AP111" s="177">
        <v>150</v>
      </c>
      <c r="AQ111" s="178">
        <f t="shared" ref="AQ111" si="21">AR111*30-SUM(AN111:AP111)</f>
        <v>150</v>
      </c>
      <c r="AR111" s="46">
        <v>10</v>
      </c>
      <c r="AS111" s="179"/>
      <c r="AT111" s="180"/>
      <c r="AU111" s="180" t="s">
        <v>9</v>
      </c>
      <c r="AV111" s="181"/>
      <c r="AW111" s="182">
        <f t="shared" si="13"/>
        <v>10</v>
      </c>
      <c r="AX111" s="159" t="s">
        <v>425</v>
      </c>
      <c r="AY111" s="318" t="s">
        <v>6</v>
      </c>
      <c r="AZ111" s="42"/>
      <c r="BA111" s="25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</row>
    <row r="112" spans="1:100" ht="23.25" thickBot="1" x14ac:dyDescent="0.3">
      <c r="A112" s="257" t="s">
        <v>277</v>
      </c>
      <c r="B112" s="273" t="s">
        <v>92</v>
      </c>
      <c r="C112" s="321" t="s">
        <v>364</v>
      </c>
      <c r="D112" s="321" t="s">
        <v>364</v>
      </c>
      <c r="E112" s="108"/>
      <c r="F112" s="109"/>
      <c r="G112" s="109"/>
      <c r="H112" s="111"/>
      <c r="I112" s="110"/>
      <c r="J112" s="108"/>
      <c r="K112" s="109"/>
      <c r="L112" s="109"/>
      <c r="M112" s="111"/>
      <c r="N112" s="110"/>
      <c r="O112" s="108"/>
      <c r="P112" s="109"/>
      <c r="Q112" s="109"/>
      <c r="R112" s="111"/>
      <c r="S112" s="110"/>
      <c r="T112" s="108"/>
      <c r="U112" s="109"/>
      <c r="V112" s="109"/>
      <c r="W112" s="111"/>
      <c r="X112" s="110"/>
      <c r="Y112" s="108"/>
      <c r="Z112" s="109"/>
      <c r="AA112" s="109"/>
      <c r="AB112" s="111"/>
      <c r="AC112" s="110"/>
      <c r="AD112" s="108"/>
      <c r="AE112" s="109"/>
      <c r="AF112" s="109"/>
      <c r="AG112" s="111"/>
      <c r="AH112" s="110"/>
      <c r="AI112" s="108"/>
      <c r="AJ112" s="109"/>
      <c r="AK112" s="109"/>
      <c r="AL112" s="111"/>
      <c r="AM112" s="110"/>
      <c r="AN112" s="108"/>
      <c r="AO112" s="109"/>
      <c r="AP112" s="109">
        <v>30</v>
      </c>
      <c r="AQ112" s="111"/>
      <c r="AR112" s="110">
        <v>0</v>
      </c>
      <c r="AS112" s="145"/>
      <c r="AT112" s="146"/>
      <c r="AU112" s="146"/>
      <c r="AV112" s="147" t="s">
        <v>9</v>
      </c>
      <c r="AW112" s="155">
        <f t="shared" si="13"/>
        <v>0</v>
      </c>
      <c r="AX112" s="149" t="s">
        <v>425</v>
      </c>
      <c r="AY112" s="317" t="s">
        <v>6</v>
      </c>
      <c r="AZ112" s="42"/>
      <c r="BA112" s="25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</row>
    <row r="113" spans="1:62" ht="15.75" thickBot="1" x14ac:dyDescent="0.3">
      <c r="A113" s="274" t="s">
        <v>365</v>
      </c>
      <c r="B113" s="275"/>
      <c r="C113" s="27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276"/>
      <c r="AV113" s="277">
        <v>20</v>
      </c>
      <c r="AW113" s="1"/>
      <c r="AX113" s="204"/>
    </row>
    <row r="114" spans="1:62" ht="15.75" thickBot="1" x14ac:dyDescent="0.3">
      <c r="A114" s="57"/>
      <c r="B114" s="52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52"/>
      <c r="AU114" s="60"/>
      <c r="AV114" s="60"/>
      <c r="AW114" s="60"/>
      <c r="AX114" s="60"/>
      <c r="AY114" s="60"/>
      <c r="AZ114" s="60"/>
      <c r="BA114" s="60"/>
      <c r="BB114" s="90"/>
      <c r="BC114" s="90"/>
      <c r="BD114" s="90"/>
      <c r="BE114" s="90"/>
      <c r="BF114" s="90"/>
      <c r="BG114" s="90"/>
      <c r="BH114" s="90"/>
      <c r="BI114" s="90"/>
      <c r="BJ114" s="90"/>
    </row>
    <row r="115" spans="1:62" ht="15.75" thickBot="1" x14ac:dyDescent="0.3">
      <c r="A115" s="375" t="s">
        <v>366</v>
      </c>
      <c r="B115" s="376"/>
      <c r="C115" s="376"/>
      <c r="D115" s="377"/>
      <c r="E115" s="337">
        <f t="shared" ref="E115:AR115" si="22">SUM(E4:E112)</f>
        <v>104</v>
      </c>
      <c r="F115" s="48">
        <f t="shared" si="22"/>
        <v>42</v>
      </c>
      <c r="G115" s="48">
        <f t="shared" si="22"/>
        <v>0</v>
      </c>
      <c r="H115" s="384">
        <f t="shared" si="22"/>
        <v>754</v>
      </c>
      <c r="I115" s="384">
        <f t="shared" si="22"/>
        <v>30</v>
      </c>
      <c r="J115" s="337">
        <f t="shared" si="22"/>
        <v>114</v>
      </c>
      <c r="K115" s="48">
        <f t="shared" si="22"/>
        <v>42</v>
      </c>
      <c r="L115" s="48">
        <f t="shared" si="22"/>
        <v>0</v>
      </c>
      <c r="M115" s="384">
        <f t="shared" si="22"/>
        <v>744</v>
      </c>
      <c r="N115" s="388">
        <f t="shared" si="22"/>
        <v>30</v>
      </c>
      <c r="O115" s="337">
        <f t="shared" si="22"/>
        <v>164</v>
      </c>
      <c r="P115" s="48">
        <f t="shared" si="22"/>
        <v>21</v>
      </c>
      <c r="Q115" s="48">
        <f t="shared" si="22"/>
        <v>0</v>
      </c>
      <c r="R115" s="384">
        <f t="shared" si="22"/>
        <v>727</v>
      </c>
      <c r="S115" s="384">
        <f t="shared" si="22"/>
        <v>30</v>
      </c>
      <c r="T115" s="337">
        <f t="shared" si="22"/>
        <v>58</v>
      </c>
      <c r="U115" s="48">
        <f t="shared" si="22"/>
        <v>12</v>
      </c>
      <c r="V115" s="48">
        <f t="shared" si="22"/>
        <v>94</v>
      </c>
      <c r="W115" s="384">
        <f t="shared" si="22"/>
        <v>736</v>
      </c>
      <c r="X115" s="384">
        <f t="shared" si="22"/>
        <v>30</v>
      </c>
      <c r="Y115" s="337">
        <f t="shared" si="22"/>
        <v>58</v>
      </c>
      <c r="Z115" s="48">
        <f t="shared" si="22"/>
        <v>0</v>
      </c>
      <c r="AA115" s="48">
        <f t="shared" si="22"/>
        <v>94</v>
      </c>
      <c r="AB115" s="384">
        <f t="shared" si="22"/>
        <v>748</v>
      </c>
      <c r="AC115" s="386">
        <f t="shared" si="22"/>
        <v>30</v>
      </c>
      <c r="AD115" s="337">
        <f t="shared" si="22"/>
        <v>48</v>
      </c>
      <c r="AE115" s="48">
        <f t="shared" si="22"/>
        <v>22</v>
      </c>
      <c r="AF115" s="48">
        <f t="shared" si="22"/>
        <v>82</v>
      </c>
      <c r="AG115" s="384">
        <f t="shared" si="22"/>
        <v>748</v>
      </c>
      <c r="AH115" s="386">
        <f t="shared" si="22"/>
        <v>30</v>
      </c>
      <c r="AI115" s="337">
        <f t="shared" si="22"/>
        <v>48</v>
      </c>
      <c r="AJ115" s="48">
        <f t="shared" si="22"/>
        <v>4</v>
      </c>
      <c r="AK115" s="48">
        <f t="shared" si="22"/>
        <v>66</v>
      </c>
      <c r="AL115" s="384">
        <f t="shared" si="22"/>
        <v>782</v>
      </c>
      <c r="AM115" s="386">
        <f t="shared" si="22"/>
        <v>30</v>
      </c>
      <c r="AN115" s="337">
        <f t="shared" si="22"/>
        <v>0</v>
      </c>
      <c r="AO115" s="48">
        <f t="shared" si="22"/>
        <v>0</v>
      </c>
      <c r="AP115" s="48">
        <f t="shared" si="22"/>
        <v>180</v>
      </c>
      <c r="AQ115" s="384">
        <f t="shared" si="22"/>
        <v>150</v>
      </c>
      <c r="AR115" s="386">
        <f t="shared" si="22"/>
        <v>10</v>
      </c>
      <c r="AS115" s="415" t="s">
        <v>375</v>
      </c>
      <c r="AT115" s="416"/>
      <c r="AU115" s="416"/>
      <c r="AV115" s="416"/>
      <c r="AW115" s="417"/>
    </row>
    <row r="116" spans="1:62" ht="15.75" thickBot="1" x14ac:dyDescent="0.3">
      <c r="A116" s="378"/>
      <c r="B116" s="379"/>
      <c r="C116" s="379"/>
      <c r="D116" s="380"/>
      <c r="E116" s="338"/>
      <c r="F116" s="418">
        <f>SUM(F115:G115)</f>
        <v>42</v>
      </c>
      <c r="G116" s="418"/>
      <c r="H116" s="385"/>
      <c r="I116" s="385"/>
      <c r="J116" s="338"/>
      <c r="K116" s="418">
        <f t="shared" ref="K116" si="23">SUM(K115:L115)</f>
        <v>42</v>
      </c>
      <c r="L116" s="418"/>
      <c r="M116" s="385"/>
      <c r="N116" s="389"/>
      <c r="O116" s="338"/>
      <c r="P116" s="418">
        <f t="shared" ref="P116" si="24">SUM(P115:Q115)</f>
        <v>21</v>
      </c>
      <c r="Q116" s="418"/>
      <c r="R116" s="385"/>
      <c r="S116" s="385"/>
      <c r="T116" s="338"/>
      <c r="U116" s="418">
        <f t="shared" ref="U116" si="25">SUM(U115:V115)</f>
        <v>106</v>
      </c>
      <c r="V116" s="418"/>
      <c r="W116" s="385"/>
      <c r="X116" s="385"/>
      <c r="Y116" s="338"/>
      <c r="Z116" s="418">
        <f t="shared" ref="Z116" si="26">SUM(Z115:AA115)</f>
        <v>94</v>
      </c>
      <c r="AA116" s="418"/>
      <c r="AB116" s="385"/>
      <c r="AC116" s="387"/>
      <c r="AD116" s="338"/>
      <c r="AE116" s="418">
        <f t="shared" ref="AE116" si="27">SUM(AE115:AF115)</f>
        <v>104</v>
      </c>
      <c r="AF116" s="418"/>
      <c r="AG116" s="385"/>
      <c r="AH116" s="387"/>
      <c r="AI116" s="338"/>
      <c r="AJ116" s="418">
        <f t="shared" ref="AJ116" si="28">SUM(AJ115:AK115)</f>
        <v>70</v>
      </c>
      <c r="AK116" s="418"/>
      <c r="AL116" s="385"/>
      <c r="AM116" s="387"/>
      <c r="AN116" s="338"/>
      <c r="AO116" s="418">
        <f t="shared" ref="AO116" si="29">SUM(AO115:AP115)</f>
        <v>180</v>
      </c>
      <c r="AP116" s="418"/>
      <c r="AQ116" s="385"/>
      <c r="AR116" s="387"/>
      <c r="AS116" s="415" t="s">
        <v>376</v>
      </c>
      <c r="AT116" s="416"/>
      <c r="AU116" s="416"/>
      <c r="AV116" s="417"/>
      <c r="AW116" s="322" t="s">
        <v>377</v>
      </c>
    </row>
    <row r="117" spans="1:62" ht="15.75" thickBot="1" x14ac:dyDescent="0.3">
      <c r="A117" s="323" t="s">
        <v>367</v>
      </c>
      <c r="B117" s="324"/>
      <c r="C117" s="324"/>
      <c r="D117" s="325"/>
      <c r="E117" s="339">
        <f>E115</f>
        <v>104</v>
      </c>
      <c r="F117" s="340"/>
      <c r="G117" s="340"/>
      <c r="H117" s="340"/>
      <c r="I117" s="341"/>
      <c r="J117" s="339">
        <f>J115</f>
        <v>114</v>
      </c>
      <c r="K117" s="340"/>
      <c r="L117" s="340"/>
      <c r="M117" s="340"/>
      <c r="N117" s="341"/>
      <c r="O117" s="339">
        <f>O115</f>
        <v>164</v>
      </c>
      <c r="P117" s="340"/>
      <c r="Q117" s="340"/>
      <c r="R117" s="340"/>
      <c r="S117" s="341"/>
      <c r="T117" s="339">
        <f>T115</f>
        <v>58</v>
      </c>
      <c r="U117" s="340"/>
      <c r="V117" s="340"/>
      <c r="W117" s="340"/>
      <c r="X117" s="341"/>
      <c r="Y117" s="339">
        <f>Y115</f>
        <v>58</v>
      </c>
      <c r="Z117" s="340"/>
      <c r="AA117" s="340"/>
      <c r="AB117" s="340"/>
      <c r="AC117" s="341"/>
      <c r="AD117" s="339">
        <f>AD115</f>
        <v>48</v>
      </c>
      <c r="AE117" s="340"/>
      <c r="AF117" s="340"/>
      <c r="AG117" s="340"/>
      <c r="AH117" s="341"/>
      <c r="AI117" s="339">
        <f>AI115</f>
        <v>48</v>
      </c>
      <c r="AJ117" s="340"/>
      <c r="AK117" s="340"/>
      <c r="AL117" s="340"/>
      <c r="AM117" s="341"/>
      <c r="AN117" s="339">
        <f>AN115</f>
        <v>0</v>
      </c>
      <c r="AO117" s="340"/>
      <c r="AP117" s="340"/>
      <c r="AQ117" s="340"/>
      <c r="AR117" s="341"/>
      <c r="AS117" s="419">
        <f>SUM(E117:AR117)</f>
        <v>594</v>
      </c>
      <c r="AT117" s="420"/>
      <c r="AU117" s="420"/>
      <c r="AV117" s="421"/>
      <c r="AW117" s="422"/>
    </row>
    <row r="118" spans="1:62" s="1" customFormat="1" ht="12.75" x14ac:dyDescent="0.2">
      <c r="A118" s="326" t="s">
        <v>368</v>
      </c>
      <c r="B118" s="326"/>
      <c r="C118" s="326"/>
      <c r="D118" s="327"/>
      <c r="E118" s="342" t="s">
        <v>373</v>
      </c>
      <c r="F118" s="343"/>
      <c r="G118" s="343" t="s">
        <v>374</v>
      </c>
      <c r="H118" s="343"/>
      <c r="I118" s="344"/>
      <c r="J118" s="342" t="s">
        <v>373</v>
      </c>
      <c r="K118" s="343"/>
      <c r="L118" s="343" t="s">
        <v>374</v>
      </c>
      <c r="M118" s="343"/>
      <c r="N118" s="344"/>
      <c r="O118" s="342" t="s">
        <v>373</v>
      </c>
      <c r="P118" s="343"/>
      <c r="Q118" s="343" t="s">
        <v>374</v>
      </c>
      <c r="R118" s="343"/>
      <c r="S118" s="344"/>
      <c r="T118" s="342" t="s">
        <v>373</v>
      </c>
      <c r="U118" s="343"/>
      <c r="V118" s="343" t="s">
        <v>374</v>
      </c>
      <c r="W118" s="343"/>
      <c r="X118" s="344"/>
      <c r="Y118" s="342" t="s">
        <v>373</v>
      </c>
      <c r="Z118" s="343"/>
      <c r="AA118" s="343" t="s">
        <v>374</v>
      </c>
      <c r="AB118" s="343"/>
      <c r="AC118" s="344"/>
      <c r="AD118" s="342" t="s">
        <v>373</v>
      </c>
      <c r="AE118" s="343"/>
      <c r="AF118" s="343" t="s">
        <v>374</v>
      </c>
      <c r="AG118" s="343"/>
      <c r="AH118" s="344"/>
      <c r="AI118" s="342" t="s">
        <v>373</v>
      </c>
      <c r="AJ118" s="343"/>
      <c r="AK118" s="343" t="s">
        <v>374</v>
      </c>
      <c r="AL118" s="343"/>
      <c r="AM118" s="344"/>
      <c r="AN118" s="342" t="s">
        <v>373</v>
      </c>
      <c r="AO118" s="343"/>
      <c r="AP118" s="343" t="s">
        <v>374</v>
      </c>
      <c r="AQ118" s="343"/>
      <c r="AR118" s="344"/>
      <c r="AS118" s="426" t="s">
        <v>373</v>
      </c>
      <c r="AT118" s="427"/>
      <c r="AU118" s="428" t="s">
        <v>374</v>
      </c>
      <c r="AV118" s="429"/>
      <c r="AW118" s="423"/>
    </row>
    <row r="119" spans="1:62" x14ac:dyDescent="0.25">
      <c r="A119" s="326"/>
      <c r="B119" s="326"/>
      <c r="C119" s="326"/>
      <c r="D119" s="327"/>
      <c r="E119" s="349">
        <f>F115</f>
        <v>42</v>
      </c>
      <c r="F119" s="350"/>
      <c r="G119" s="350">
        <f>G115</f>
        <v>0</v>
      </c>
      <c r="H119" s="350"/>
      <c r="I119" s="351"/>
      <c r="J119" s="349">
        <f>K115</f>
        <v>42</v>
      </c>
      <c r="K119" s="350"/>
      <c r="L119" s="350">
        <f>L115</f>
        <v>0</v>
      </c>
      <c r="M119" s="350"/>
      <c r="N119" s="351"/>
      <c r="O119" s="349">
        <f>P115</f>
        <v>21</v>
      </c>
      <c r="P119" s="350"/>
      <c r="Q119" s="350">
        <f>Q115</f>
        <v>0</v>
      </c>
      <c r="R119" s="350"/>
      <c r="S119" s="351"/>
      <c r="T119" s="349">
        <f>U115</f>
        <v>12</v>
      </c>
      <c r="U119" s="350"/>
      <c r="V119" s="350">
        <f>V115</f>
        <v>94</v>
      </c>
      <c r="W119" s="350"/>
      <c r="X119" s="351"/>
      <c r="Y119" s="349">
        <f>Z115</f>
        <v>0</v>
      </c>
      <c r="Z119" s="350"/>
      <c r="AA119" s="350">
        <f>AA115</f>
        <v>94</v>
      </c>
      <c r="AB119" s="350"/>
      <c r="AC119" s="434"/>
      <c r="AD119" s="435">
        <f>AE115</f>
        <v>22</v>
      </c>
      <c r="AE119" s="436"/>
      <c r="AF119" s="350">
        <f>AF115</f>
        <v>82</v>
      </c>
      <c r="AG119" s="350"/>
      <c r="AH119" s="351"/>
      <c r="AI119" s="433">
        <f>AJ115</f>
        <v>4</v>
      </c>
      <c r="AJ119" s="350"/>
      <c r="AK119" s="350">
        <f>AK115</f>
        <v>66</v>
      </c>
      <c r="AL119" s="350"/>
      <c r="AM119" s="351"/>
      <c r="AN119" s="349">
        <f>AO115</f>
        <v>0</v>
      </c>
      <c r="AO119" s="350"/>
      <c r="AP119" s="350">
        <f>AP115</f>
        <v>180</v>
      </c>
      <c r="AQ119" s="350"/>
      <c r="AR119" s="351"/>
      <c r="AS119" s="432">
        <f>SUM(E119,J119,O119,T119,Y119,AD119,AI119,AN119)</f>
        <v>143</v>
      </c>
      <c r="AT119" s="430"/>
      <c r="AU119" s="430">
        <f>SUM(G119,L119,Q119,V119,AA119,AF119,AK119,AP119)</f>
        <v>516</v>
      </c>
      <c r="AV119" s="431"/>
      <c r="AW119" s="423"/>
    </row>
    <row r="120" spans="1:62" ht="33.75" customHeight="1" thickBot="1" x14ac:dyDescent="0.3">
      <c r="A120" s="326"/>
      <c r="B120" s="326"/>
      <c r="C120" s="326"/>
      <c r="D120" s="327"/>
      <c r="E120" s="345" t="s">
        <v>378</v>
      </c>
      <c r="F120" s="346"/>
      <c r="G120" s="347">
        <f>SUM(E119:I119)</f>
        <v>42</v>
      </c>
      <c r="H120" s="347"/>
      <c r="I120" s="348"/>
      <c r="J120" s="345" t="s">
        <v>378</v>
      </c>
      <c r="K120" s="346"/>
      <c r="L120" s="347">
        <f>SUM(J119:N119)</f>
        <v>42</v>
      </c>
      <c r="M120" s="347"/>
      <c r="N120" s="348"/>
      <c r="O120" s="345" t="s">
        <v>378</v>
      </c>
      <c r="P120" s="346"/>
      <c r="Q120" s="347">
        <f>SUM(O119:S119)</f>
        <v>21</v>
      </c>
      <c r="R120" s="347"/>
      <c r="S120" s="348"/>
      <c r="T120" s="345" t="s">
        <v>378</v>
      </c>
      <c r="U120" s="346"/>
      <c r="V120" s="347">
        <f>SUM(T119:X119)</f>
        <v>106</v>
      </c>
      <c r="W120" s="347"/>
      <c r="X120" s="348"/>
      <c r="Y120" s="345" t="s">
        <v>378</v>
      </c>
      <c r="Z120" s="346"/>
      <c r="AA120" s="347">
        <f>SUM(Y119:AC119)</f>
        <v>94</v>
      </c>
      <c r="AB120" s="347"/>
      <c r="AC120" s="442"/>
      <c r="AD120" s="345" t="s">
        <v>378</v>
      </c>
      <c r="AE120" s="346"/>
      <c r="AF120" s="443">
        <f>SUM(AD119:AH119)</f>
        <v>104</v>
      </c>
      <c r="AG120" s="443"/>
      <c r="AH120" s="444"/>
      <c r="AI120" s="345" t="s">
        <v>378</v>
      </c>
      <c r="AJ120" s="346"/>
      <c r="AK120" s="347">
        <f>SUM(AI119:AM119)</f>
        <v>70</v>
      </c>
      <c r="AL120" s="347"/>
      <c r="AM120" s="348"/>
      <c r="AN120" s="345" t="s">
        <v>378</v>
      </c>
      <c r="AO120" s="346"/>
      <c r="AP120" s="347">
        <f>SUM(AN119:AR119)</f>
        <v>180</v>
      </c>
      <c r="AQ120" s="347"/>
      <c r="AR120" s="348"/>
      <c r="AS120" s="437" t="s">
        <v>378</v>
      </c>
      <c r="AT120" s="438"/>
      <c r="AU120" s="439">
        <f>SUM(AS119,AU119)</f>
        <v>659</v>
      </c>
      <c r="AV120" s="440"/>
      <c r="AW120" s="423"/>
    </row>
    <row r="121" spans="1:62" ht="15.75" thickBot="1" x14ac:dyDescent="0.3">
      <c r="A121" s="323" t="s">
        <v>369</v>
      </c>
      <c r="B121" s="324"/>
      <c r="C121" s="324"/>
      <c r="D121" s="325"/>
      <c r="E121" s="352">
        <f>H115</f>
        <v>754</v>
      </c>
      <c r="F121" s="353"/>
      <c r="G121" s="353"/>
      <c r="H121" s="353"/>
      <c r="I121" s="354"/>
      <c r="J121" s="352">
        <f>M115</f>
        <v>744</v>
      </c>
      <c r="K121" s="353"/>
      <c r="L121" s="353"/>
      <c r="M121" s="353"/>
      <c r="N121" s="354"/>
      <c r="O121" s="352">
        <f>R115</f>
        <v>727</v>
      </c>
      <c r="P121" s="353"/>
      <c r="Q121" s="353"/>
      <c r="R121" s="353"/>
      <c r="S121" s="354"/>
      <c r="T121" s="352">
        <f>W115</f>
        <v>736</v>
      </c>
      <c r="U121" s="353"/>
      <c r="V121" s="353"/>
      <c r="W121" s="353"/>
      <c r="X121" s="354"/>
      <c r="Y121" s="352">
        <f>SUM(AB115)</f>
        <v>748</v>
      </c>
      <c r="Z121" s="353"/>
      <c r="AA121" s="353"/>
      <c r="AB121" s="353"/>
      <c r="AC121" s="354"/>
      <c r="AD121" s="339">
        <f>SUM(AG115)</f>
        <v>748</v>
      </c>
      <c r="AE121" s="340"/>
      <c r="AF121" s="340"/>
      <c r="AG121" s="340"/>
      <c r="AH121" s="441"/>
      <c r="AI121" s="352">
        <f>SUM(AL115)</f>
        <v>782</v>
      </c>
      <c r="AJ121" s="353"/>
      <c r="AK121" s="353"/>
      <c r="AL121" s="353"/>
      <c r="AM121" s="354"/>
      <c r="AN121" s="352">
        <f>SUM(AQ115)</f>
        <v>150</v>
      </c>
      <c r="AO121" s="353"/>
      <c r="AP121" s="353"/>
      <c r="AQ121" s="353"/>
      <c r="AR121" s="354"/>
      <c r="AS121" s="445">
        <f>SUM(E121:AR121)</f>
        <v>5389</v>
      </c>
      <c r="AT121" s="446"/>
      <c r="AU121" s="446"/>
      <c r="AV121" s="447"/>
      <c r="AW121" s="424"/>
    </row>
    <row r="122" spans="1:62" ht="15.75" thickBot="1" x14ac:dyDescent="0.3">
      <c r="A122" s="323" t="s">
        <v>370</v>
      </c>
      <c r="B122" s="324"/>
      <c r="C122" s="324"/>
      <c r="D122" s="325"/>
      <c r="E122" s="352">
        <f>SUM(E115,F116)</f>
        <v>146</v>
      </c>
      <c r="F122" s="353"/>
      <c r="G122" s="353"/>
      <c r="H122" s="353"/>
      <c r="I122" s="354"/>
      <c r="J122" s="352">
        <f>SUM(J115,K116)</f>
        <v>156</v>
      </c>
      <c r="K122" s="353"/>
      <c r="L122" s="353"/>
      <c r="M122" s="353"/>
      <c r="N122" s="354"/>
      <c r="O122" s="352">
        <f>SUM(O115,P116)</f>
        <v>185</v>
      </c>
      <c r="P122" s="353"/>
      <c r="Q122" s="353"/>
      <c r="R122" s="353"/>
      <c r="S122" s="354"/>
      <c r="T122" s="352">
        <f>SUM(T115,U116)</f>
        <v>164</v>
      </c>
      <c r="U122" s="353"/>
      <c r="V122" s="353"/>
      <c r="W122" s="353"/>
      <c r="X122" s="354"/>
      <c r="Y122" s="352">
        <f>SUM(Y115,Z116)</f>
        <v>152</v>
      </c>
      <c r="Z122" s="353"/>
      <c r="AA122" s="353"/>
      <c r="AB122" s="353"/>
      <c r="AC122" s="354"/>
      <c r="AD122" s="452">
        <f>SUM(AD115,AE116)</f>
        <v>152</v>
      </c>
      <c r="AE122" s="453"/>
      <c r="AF122" s="453"/>
      <c r="AG122" s="453"/>
      <c r="AH122" s="341"/>
      <c r="AI122" s="352">
        <f>SUM(AI115,AJ116)</f>
        <v>118</v>
      </c>
      <c r="AJ122" s="353"/>
      <c r="AK122" s="353"/>
      <c r="AL122" s="353"/>
      <c r="AM122" s="354"/>
      <c r="AN122" s="352">
        <f>SUM(AN115,AO116)</f>
        <v>180</v>
      </c>
      <c r="AO122" s="353"/>
      <c r="AP122" s="353"/>
      <c r="AQ122" s="353"/>
      <c r="AR122" s="354"/>
      <c r="AS122" s="449">
        <f>SUM(E122:AR122)</f>
        <v>1253</v>
      </c>
      <c r="AT122" s="450"/>
      <c r="AU122" s="450"/>
      <c r="AV122" s="451"/>
      <c r="AW122" s="425"/>
    </row>
    <row r="123" spans="1:62" ht="15.75" thickBot="1" x14ac:dyDescent="0.3">
      <c r="A123" s="323" t="s">
        <v>371</v>
      </c>
      <c r="B123" s="324"/>
      <c r="C123" s="324"/>
      <c r="D123" s="325"/>
      <c r="E123" s="352">
        <f>SUM(E121:I122)</f>
        <v>900</v>
      </c>
      <c r="F123" s="353"/>
      <c r="G123" s="353"/>
      <c r="H123" s="353"/>
      <c r="I123" s="354"/>
      <c r="J123" s="352">
        <f>SUM(J121:N122)</f>
        <v>900</v>
      </c>
      <c r="K123" s="353"/>
      <c r="L123" s="353"/>
      <c r="M123" s="353"/>
      <c r="N123" s="354"/>
      <c r="O123" s="352">
        <f>SUM(O121:S122)</f>
        <v>912</v>
      </c>
      <c r="P123" s="353"/>
      <c r="Q123" s="353"/>
      <c r="R123" s="353"/>
      <c r="S123" s="354"/>
      <c r="T123" s="352">
        <f>SUM(T121:X122)</f>
        <v>900</v>
      </c>
      <c r="U123" s="353"/>
      <c r="V123" s="353"/>
      <c r="W123" s="353"/>
      <c r="X123" s="354"/>
      <c r="Y123" s="352">
        <f>SUM(Y121:AC122)</f>
        <v>900</v>
      </c>
      <c r="Z123" s="353"/>
      <c r="AA123" s="353"/>
      <c r="AB123" s="353"/>
      <c r="AC123" s="354"/>
      <c r="AD123" s="452">
        <f>SUM(AD121:AH122)</f>
        <v>900</v>
      </c>
      <c r="AE123" s="453"/>
      <c r="AF123" s="453"/>
      <c r="AG123" s="453"/>
      <c r="AH123" s="341"/>
      <c r="AI123" s="352">
        <f>SUM(AI121:AM122)</f>
        <v>900</v>
      </c>
      <c r="AJ123" s="353"/>
      <c r="AK123" s="353"/>
      <c r="AL123" s="353"/>
      <c r="AM123" s="354"/>
      <c r="AN123" s="352">
        <f>SUM(AN121:AR122)</f>
        <v>330</v>
      </c>
      <c r="AO123" s="353"/>
      <c r="AP123" s="353"/>
      <c r="AQ123" s="353"/>
      <c r="AR123" s="354"/>
      <c r="AS123" s="449">
        <f>SUM(E123:AR123)</f>
        <v>6642</v>
      </c>
      <c r="AT123" s="450"/>
      <c r="AU123" s="450"/>
      <c r="AV123" s="451"/>
      <c r="AW123" s="199">
        <f>SUM(I115,N115,S115,X115,AC115,AH115,AM115,AR115,AW113)</f>
        <v>220</v>
      </c>
    </row>
    <row r="124" spans="1:62" s="204" customFormat="1" ht="15.75" thickBot="1" x14ac:dyDescent="0.3">
      <c r="A124" s="278"/>
      <c r="B124" s="278"/>
      <c r="C124" s="278"/>
      <c r="D124" s="278"/>
      <c r="E124" s="454"/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48"/>
      <c r="U124" s="448"/>
      <c r="V124" s="448"/>
      <c r="W124" s="448"/>
      <c r="X124" s="448"/>
      <c r="Y124" s="448"/>
      <c r="Z124" s="448"/>
      <c r="AA124" s="448"/>
      <c r="AB124" s="448"/>
      <c r="AC124" s="448"/>
      <c r="AD124" s="448"/>
      <c r="AE124" s="448"/>
      <c r="AF124" s="448"/>
      <c r="AG124" s="448"/>
      <c r="AH124" s="448"/>
      <c r="AI124" s="448"/>
      <c r="AJ124" s="448"/>
      <c r="AK124" s="448"/>
      <c r="AL124" s="448"/>
      <c r="AM124" s="448"/>
      <c r="AN124" s="448"/>
      <c r="AO124" s="448"/>
      <c r="AP124" s="448"/>
      <c r="AQ124" s="448"/>
      <c r="AR124" s="448"/>
      <c r="AS124" s="201"/>
      <c r="AT124" s="202"/>
      <c r="AU124" s="201"/>
      <c r="AV124" s="201"/>
      <c r="AW124" s="203"/>
    </row>
    <row r="125" spans="1:62" ht="15.75" thickBot="1" x14ac:dyDescent="0.3">
      <c r="A125" s="323" t="s">
        <v>372</v>
      </c>
      <c r="B125" s="324"/>
      <c r="C125" s="324"/>
      <c r="D125" s="325"/>
      <c r="E125" s="462">
        <f>E122/4</f>
        <v>36.5</v>
      </c>
      <c r="F125" s="463"/>
      <c r="G125" s="463"/>
      <c r="H125" s="463"/>
      <c r="I125" s="464"/>
      <c r="J125" s="462">
        <f t="shared" ref="J125" si="30">J122/4</f>
        <v>39</v>
      </c>
      <c r="K125" s="463"/>
      <c r="L125" s="463"/>
      <c r="M125" s="463"/>
      <c r="N125" s="464"/>
      <c r="O125" s="462">
        <f t="shared" ref="O125" si="31">O122/4</f>
        <v>46.25</v>
      </c>
      <c r="P125" s="463"/>
      <c r="Q125" s="463"/>
      <c r="R125" s="463"/>
      <c r="S125" s="464"/>
      <c r="T125" s="462">
        <f t="shared" ref="T125" si="32">T122/4</f>
        <v>41</v>
      </c>
      <c r="U125" s="463"/>
      <c r="V125" s="463"/>
      <c r="W125" s="463"/>
      <c r="X125" s="464"/>
      <c r="Y125" s="462">
        <f t="shared" ref="Y125" si="33">Y122/4</f>
        <v>38</v>
      </c>
      <c r="Z125" s="463"/>
      <c r="AA125" s="463"/>
      <c r="AB125" s="463"/>
      <c r="AC125" s="464"/>
      <c r="AD125" s="462">
        <f t="shared" ref="AD125" si="34">AD122/4</f>
        <v>38</v>
      </c>
      <c r="AE125" s="463"/>
      <c r="AF125" s="463"/>
      <c r="AG125" s="463"/>
      <c r="AH125" s="464"/>
      <c r="AI125" s="462">
        <f t="shared" ref="AI125" si="35">AI122/4</f>
        <v>29.5</v>
      </c>
      <c r="AJ125" s="463"/>
      <c r="AK125" s="463"/>
      <c r="AL125" s="463"/>
      <c r="AM125" s="464"/>
      <c r="AN125" s="462">
        <f t="shared" ref="AN125" si="36">AN122/4</f>
        <v>45</v>
      </c>
      <c r="AO125" s="463"/>
      <c r="AP125" s="463"/>
      <c r="AQ125" s="463"/>
      <c r="AR125" s="464"/>
      <c r="AS125" s="465">
        <f>AS122/8/4</f>
        <v>39.15625</v>
      </c>
      <c r="AT125" s="466"/>
      <c r="AU125" s="466"/>
      <c r="AV125" s="467"/>
      <c r="AW125" s="200"/>
    </row>
    <row r="126" spans="1:62" x14ac:dyDescent="0.25">
      <c r="A126" s="36"/>
      <c r="B126" s="36"/>
      <c r="C126" s="8"/>
      <c r="D126" s="23"/>
      <c r="E126" s="23"/>
      <c r="F126" s="11"/>
      <c r="G126" s="11"/>
      <c r="H126" s="10"/>
      <c r="I126" s="11"/>
      <c r="J126" s="11"/>
      <c r="K126" s="11"/>
      <c r="L126" s="11"/>
      <c r="M126" s="11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24"/>
      <c r="AU126" s="9"/>
      <c r="AV126" s="9"/>
      <c r="AW126" s="9"/>
      <c r="AX126" s="9"/>
      <c r="AY126" s="37"/>
      <c r="AZ126" s="37"/>
      <c r="BA126" s="37"/>
      <c r="BB126" s="1"/>
      <c r="BC126" s="1"/>
      <c r="BD126" s="1"/>
      <c r="BE126" s="1"/>
      <c r="BF126" s="1"/>
      <c r="BG126" s="1"/>
      <c r="BH126" s="1"/>
      <c r="BI126" s="1"/>
      <c r="BJ126" s="1"/>
    </row>
    <row r="127" spans="1:62" x14ac:dyDescent="0.25">
      <c r="A127" s="13"/>
      <c r="B127" s="72" t="s">
        <v>226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34"/>
      <c r="AG127" s="9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35"/>
      <c r="AU127" s="10"/>
      <c r="AV127" s="10"/>
      <c r="AW127" s="10"/>
      <c r="AX127" s="10"/>
      <c r="AY127" s="10"/>
      <c r="AZ127" s="10"/>
      <c r="BA127" s="10"/>
      <c r="BB127" s="1"/>
      <c r="BC127" s="1"/>
      <c r="BD127" s="1"/>
      <c r="BE127" s="1"/>
      <c r="BF127" s="1"/>
      <c r="BG127" s="1"/>
      <c r="BH127" s="1"/>
      <c r="BI127" s="1"/>
      <c r="BJ127" s="1"/>
    </row>
    <row r="128" spans="1:62" ht="22.5" x14ac:dyDescent="0.25">
      <c r="A128" s="14"/>
      <c r="B128" s="72" t="s">
        <v>227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9"/>
      <c r="W128" s="9"/>
      <c r="X128" s="45"/>
      <c r="Y128" s="9"/>
      <c r="Z128" s="12"/>
      <c r="AA128" s="12"/>
      <c r="AB128" s="12"/>
      <c r="AC128" s="45"/>
      <c r="AD128" s="9"/>
      <c r="AE128" s="9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35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</row>
    <row r="129" spans="1:62" x14ac:dyDescent="0.25">
      <c r="A129" s="15"/>
      <c r="B129" s="72" t="s">
        <v>228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35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</row>
    <row r="130" spans="1:62" x14ac:dyDescent="0.25">
      <c r="A130" s="16"/>
      <c r="B130" s="72" t="s">
        <v>229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35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</row>
    <row r="131" spans="1:62" x14ac:dyDescent="0.25">
      <c r="A131" s="218"/>
      <c r="B131" s="72" t="s">
        <v>230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35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</row>
    <row r="132" spans="1:62" ht="22.5" x14ac:dyDescent="0.25">
      <c r="A132" s="78"/>
      <c r="B132" s="72" t="s">
        <v>232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35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</row>
    <row r="133" spans="1:62" ht="56.25" x14ac:dyDescent="0.25">
      <c r="A133" s="17"/>
      <c r="B133" s="72" t="s">
        <v>231</v>
      </c>
      <c r="C133" s="30"/>
      <c r="D133" s="31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62" ht="15.75" thickBot="1" x14ac:dyDescent="0.3">
      <c r="A134" s="30"/>
      <c r="B134" s="79"/>
      <c r="C134" s="30"/>
      <c r="D134" s="31"/>
      <c r="E134" s="3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62" ht="57.75" customHeight="1" thickBot="1" x14ac:dyDescent="0.3">
      <c r="A135" s="468" t="s">
        <v>379</v>
      </c>
      <c r="B135" s="469"/>
      <c r="C135" s="472" t="s">
        <v>386</v>
      </c>
      <c r="D135" s="474" t="s">
        <v>387</v>
      </c>
      <c r="E135" s="328" t="s">
        <v>388</v>
      </c>
      <c r="F135" s="329"/>
      <c r="G135" s="330"/>
      <c r="H135" s="476" t="s">
        <v>389</v>
      </c>
      <c r="I135" s="477"/>
      <c r="J135" s="477"/>
      <c r="K135" s="478"/>
      <c r="L135" s="476" t="s">
        <v>390</v>
      </c>
      <c r="M135" s="477"/>
      <c r="N135" s="477"/>
      <c r="O135" s="478"/>
    </row>
    <row r="136" spans="1:62" ht="15.75" thickBot="1" x14ac:dyDescent="0.3">
      <c r="A136" s="470"/>
      <c r="B136" s="471"/>
      <c r="C136" s="473"/>
      <c r="D136" s="475"/>
      <c r="E136" s="331"/>
      <c r="F136" s="332"/>
      <c r="G136" s="333"/>
      <c r="H136" s="479" t="s">
        <v>391</v>
      </c>
      <c r="I136" s="480"/>
      <c r="J136" s="481" t="s">
        <v>11</v>
      </c>
      <c r="K136" s="479"/>
      <c r="L136" s="482" t="s">
        <v>391</v>
      </c>
      <c r="M136" s="483"/>
      <c r="N136" s="484" t="s">
        <v>11</v>
      </c>
      <c r="O136" s="481"/>
    </row>
    <row r="137" spans="1:62" x14ac:dyDescent="0.25">
      <c r="A137" s="455" t="s">
        <v>226</v>
      </c>
      <c r="B137" s="456"/>
      <c r="C137" s="70">
        <f>SUM(E4:G6,E11:G14,J17:L17,J20:L24,O31:Q43,T52:V63,Y67:AA67,Y70:AA79,AD84:AF94,AI96:AK106,AN111:AP112)</f>
        <v>980</v>
      </c>
      <c r="D137" s="80">
        <f>C137/$C$149</f>
        <v>0.78212290502793291</v>
      </c>
      <c r="E137" s="334" t="s">
        <v>6</v>
      </c>
      <c r="F137" s="335"/>
      <c r="G137" s="336"/>
      <c r="H137" s="457">
        <f>SUM(I4:I6,I11:I14,N17,N20:N24,S31:S43,X52:X63,AC67,AC70:AC79,AH84:AH94,AM96:AM106,AR111:AR112)</f>
        <v>157</v>
      </c>
      <c r="I137" s="458"/>
      <c r="J137" s="459">
        <f t="shared" ref="J137:J147" si="37">H137/$H$149</f>
        <v>0.65416666666666667</v>
      </c>
      <c r="K137" s="460"/>
      <c r="L137" s="457" t="s">
        <v>6</v>
      </c>
      <c r="M137" s="458"/>
      <c r="N137" s="458" t="s">
        <v>6</v>
      </c>
      <c r="O137" s="461"/>
    </row>
    <row r="138" spans="1:62" x14ac:dyDescent="0.25">
      <c r="A138" s="485" t="s">
        <v>227</v>
      </c>
      <c r="B138" s="486"/>
      <c r="C138" s="56">
        <f>SUM(E7:G10,E15:G15,J18:L19,J25:L28,O44:Q49,T51:V51,T64:V66,Y68:AA69,Y80:AA83,AD95:AF95,AI107:AK107)</f>
        <v>237</v>
      </c>
      <c r="D138" s="81">
        <f>C138/$C$149</f>
        <v>0.189146049481245</v>
      </c>
      <c r="E138" s="501" t="s">
        <v>6</v>
      </c>
      <c r="F138" s="502"/>
      <c r="G138" s="503"/>
      <c r="H138" s="487">
        <f>SUM(I7:I10,I15,N18:N19,N25:N28,S44:S49,X51,X64:X66,AC68:AC69,AC80:AC83,AH95,AM107)</f>
        <v>51</v>
      </c>
      <c r="I138" s="488"/>
      <c r="J138" s="489">
        <f t="shared" si="37"/>
        <v>0.21249999999999999</v>
      </c>
      <c r="K138" s="490"/>
      <c r="L138" s="487" t="s">
        <v>6</v>
      </c>
      <c r="M138" s="488"/>
      <c r="N138" s="488" t="s">
        <v>6</v>
      </c>
      <c r="O138" s="491"/>
    </row>
    <row r="139" spans="1:62" ht="15.75" thickBot="1" x14ac:dyDescent="0.3">
      <c r="A139" s="492" t="s">
        <v>228</v>
      </c>
      <c r="B139" s="493"/>
      <c r="C139" s="71">
        <f>SUM(E16:G16,J29:L30,O50:Q50,AI108:AK109)</f>
        <v>36</v>
      </c>
      <c r="D139" s="82">
        <f t="shared" ref="D139:D147" si="38">C139/$C$149</f>
        <v>2.8731045490822026E-2</v>
      </c>
      <c r="E139" s="504" t="s">
        <v>6</v>
      </c>
      <c r="F139" s="505"/>
      <c r="G139" s="506"/>
      <c r="H139" s="494">
        <f>SUM(I16,N29:N30,S50,AM108:AM109)</f>
        <v>12</v>
      </c>
      <c r="I139" s="495"/>
      <c r="J139" s="496">
        <f t="shared" si="37"/>
        <v>0.05</v>
      </c>
      <c r="K139" s="497"/>
      <c r="L139" s="498" t="s">
        <v>12</v>
      </c>
      <c r="M139" s="499"/>
      <c r="N139" s="499" t="s">
        <v>13</v>
      </c>
      <c r="O139" s="500"/>
    </row>
    <row r="140" spans="1:62" x14ac:dyDescent="0.25">
      <c r="A140" s="455" t="s">
        <v>380</v>
      </c>
      <c r="B140" s="456"/>
      <c r="C140" s="70">
        <f>SUM(E4:G10,J17:L19,O31:Q34)</f>
        <v>136</v>
      </c>
      <c r="D140" s="80">
        <f t="shared" si="38"/>
        <v>0.10853950518754989</v>
      </c>
      <c r="E140" s="334" t="s">
        <v>6</v>
      </c>
      <c r="F140" s="335"/>
      <c r="G140" s="336"/>
      <c r="H140" s="457">
        <f>SUM(I4:I10,N17:N19,S31:S34)</f>
        <v>30</v>
      </c>
      <c r="I140" s="458"/>
      <c r="J140" s="459">
        <f t="shared" si="37"/>
        <v>0.125</v>
      </c>
      <c r="K140" s="460"/>
      <c r="L140" s="457" t="s">
        <v>14</v>
      </c>
      <c r="M140" s="458"/>
      <c r="N140" s="458" t="s">
        <v>21</v>
      </c>
      <c r="O140" s="461"/>
    </row>
    <row r="141" spans="1:62" x14ac:dyDescent="0.25">
      <c r="A141" s="485" t="s">
        <v>249</v>
      </c>
      <c r="B141" s="486"/>
      <c r="C141" s="56">
        <f>SUM(E11:G15,J20:L28,O35:Q48,T51:V51,Y67:AA69,AD84:AF84)</f>
        <v>331</v>
      </c>
      <c r="D141" s="81">
        <f t="shared" si="38"/>
        <v>0.26416600159616921</v>
      </c>
      <c r="E141" s="501" t="s">
        <v>6</v>
      </c>
      <c r="F141" s="502"/>
      <c r="G141" s="503"/>
      <c r="H141" s="487">
        <f>SUM(I11:I15,N20:N28,S35:S48,X51,AC67,AC68:AC69,AH84)</f>
        <v>63</v>
      </c>
      <c r="I141" s="488"/>
      <c r="J141" s="489">
        <f t="shared" si="37"/>
        <v>0.26250000000000001</v>
      </c>
      <c r="K141" s="490"/>
      <c r="L141" s="487" t="s">
        <v>15</v>
      </c>
      <c r="M141" s="488"/>
      <c r="N141" s="488" t="s">
        <v>16</v>
      </c>
      <c r="O141" s="491"/>
    </row>
    <row r="142" spans="1:62" x14ac:dyDescent="0.25">
      <c r="A142" s="485" t="s">
        <v>277</v>
      </c>
      <c r="B142" s="486"/>
      <c r="C142" s="56">
        <f>SUM(O49:Q49,T52:V66,Y70:AA83,AD85:AF95,AI96:AK106,AI107:AK107,AN111:AP112)</f>
        <v>750</v>
      </c>
      <c r="D142" s="81">
        <f t="shared" si="38"/>
        <v>0.59856344772545889</v>
      </c>
      <c r="E142" s="501" t="s">
        <v>6</v>
      </c>
      <c r="F142" s="502"/>
      <c r="G142" s="503"/>
      <c r="H142" s="487">
        <f>SUM(S49,X52:X66,AC70:AC83,AH85:AH95,AM96:AM107,AR111:AR112)</f>
        <v>115</v>
      </c>
      <c r="I142" s="488"/>
      <c r="J142" s="489">
        <f t="shared" si="37"/>
        <v>0.47916666666666669</v>
      </c>
      <c r="K142" s="490"/>
      <c r="L142" s="487" t="s">
        <v>17</v>
      </c>
      <c r="M142" s="488"/>
      <c r="N142" s="488" t="s">
        <v>18</v>
      </c>
      <c r="O142" s="491"/>
    </row>
    <row r="143" spans="1:62" ht="15.75" thickBot="1" x14ac:dyDescent="0.3">
      <c r="A143" s="492" t="s">
        <v>228</v>
      </c>
      <c r="B143" s="493"/>
      <c r="C143" s="71">
        <f>SUM(E16:G16,J29:L30,O50:Q50,AI108:AK109)</f>
        <v>36</v>
      </c>
      <c r="D143" s="82">
        <f t="shared" si="38"/>
        <v>2.8731045490822026E-2</v>
      </c>
      <c r="E143" s="504" t="s">
        <v>6</v>
      </c>
      <c r="F143" s="505"/>
      <c r="G143" s="506"/>
      <c r="H143" s="494">
        <f>SUM(I16,N29:N30,S50,AM108:AM109)</f>
        <v>12</v>
      </c>
      <c r="I143" s="495"/>
      <c r="J143" s="496">
        <f t="shared" si="37"/>
        <v>0.05</v>
      </c>
      <c r="K143" s="497"/>
      <c r="L143" s="498" t="s">
        <v>12</v>
      </c>
      <c r="M143" s="499"/>
      <c r="N143" s="499" t="s">
        <v>13</v>
      </c>
      <c r="O143" s="500"/>
    </row>
    <row r="144" spans="1:62" x14ac:dyDescent="0.25">
      <c r="A144" s="507" t="s">
        <v>381</v>
      </c>
      <c r="B144" s="508"/>
      <c r="C144" s="53">
        <f>SUM(AS117)</f>
        <v>594</v>
      </c>
      <c r="D144" s="205">
        <f t="shared" si="38"/>
        <v>0.47406225059856344</v>
      </c>
      <c r="E144" s="334" t="s">
        <v>19</v>
      </c>
      <c r="F144" s="335"/>
      <c r="G144" s="336"/>
      <c r="H144" s="457">
        <f>SUM(I4:I5,I9:I15,N17,N20:N22,N24:N30,S31:S41,S43:S46,S49:S50,X51:X52,X54,X56,X58,X60:X61,X63:X64,X66,AC67:AC72,AC74,AC76,AC78,AC80,AC82,AH84:AH85,AH87,AH89,AH91,AH93,AM96,AM98,AM100,AM102:AM103,AM105,AM107,AM109)</f>
        <v>124</v>
      </c>
      <c r="I144" s="458"/>
      <c r="J144" s="459">
        <f t="shared" si="37"/>
        <v>0.51666666666666672</v>
      </c>
      <c r="K144" s="460"/>
      <c r="L144" s="457" t="s">
        <v>6</v>
      </c>
      <c r="M144" s="458"/>
      <c r="N144" s="458" t="s">
        <v>6</v>
      </c>
      <c r="O144" s="461"/>
    </row>
    <row r="145" spans="1:15" x14ac:dyDescent="0.25">
      <c r="A145" s="509" t="s">
        <v>382</v>
      </c>
      <c r="B145" s="83" t="s">
        <v>384</v>
      </c>
      <c r="C145" s="66">
        <f>SUM(AS119)</f>
        <v>143</v>
      </c>
      <c r="D145" s="81">
        <f t="shared" si="38"/>
        <v>0.11412609736632083</v>
      </c>
      <c r="E145" s="501" t="s">
        <v>6</v>
      </c>
      <c r="F145" s="502"/>
      <c r="G145" s="503"/>
      <c r="H145" s="487">
        <f>SUM(I6:I8,I16,N18:N19,N23,S42,S47:S48,X53,X65,AH86,AH95,AM108)</f>
        <v>32</v>
      </c>
      <c r="I145" s="488"/>
      <c r="J145" s="489">
        <f t="shared" si="37"/>
        <v>0.13333333333333333</v>
      </c>
      <c r="K145" s="490"/>
      <c r="L145" s="487" t="s">
        <v>6</v>
      </c>
      <c r="M145" s="488"/>
      <c r="N145" s="488" t="s">
        <v>6</v>
      </c>
      <c r="O145" s="491"/>
    </row>
    <row r="146" spans="1:15" x14ac:dyDescent="0.25">
      <c r="A146" s="510"/>
      <c r="B146" s="83" t="s">
        <v>237</v>
      </c>
      <c r="C146" s="66">
        <f>SUM(AU119)</f>
        <v>516</v>
      </c>
      <c r="D146" s="81">
        <f t="shared" si="38"/>
        <v>0.41181165203511572</v>
      </c>
      <c r="E146" s="501" t="s">
        <v>6</v>
      </c>
      <c r="F146" s="502"/>
      <c r="G146" s="503"/>
      <c r="H146" s="487">
        <f>SUM(X55,X57,X59,X62,AC73,AC75,AC77,AC79,AC81,AC83,AH88,AH90,AH92,AH94,AM97,AM99,AM101,AM104,AM106,AR111:AR112)</f>
        <v>64</v>
      </c>
      <c r="I146" s="488"/>
      <c r="J146" s="489">
        <f t="shared" si="37"/>
        <v>0.26666666666666666</v>
      </c>
      <c r="K146" s="490"/>
      <c r="L146" s="487" t="s">
        <v>6</v>
      </c>
      <c r="M146" s="488"/>
      <c r="N146" s="488" t="s">
        <v>6</v>
      </c>
      <c r="O146" s="491"/>
    </row>
    <row r="147" spans="1:15" ht="15.75" thickBot="1" x14ac:dyDescent="0.3">
      <c r="A147" s="511"/>
      <c r="B147" s="84" t="s">
        <v>383</v>
      </c>
      <c r="C147" s="67">
        <f>SUM(C145:C146)</f>
        <v>659</v>
      </c>
      <c r="D147" s="81">
        <f t="shared" si="38"/>
        <v>0.52593774940143656</v>
      </c>
      <c r="E147" s="504" t="s">
        <v>20</v>
      </c>
      <c r="F147" s="505"/>
      <c r="G147" s="506"/>
      <c r="H147" s="494">
        <f>SUM(H145:I146)</f>
        <v>96</v>
      </c>
      <c r="I147" s="495"/>
      <c r="J147" s="496">
        <f t="shared" si="37"/>
        <v>0.4</v>
      </c>
      <c r="K147" s="497"/>
      <c r="L147" s="498" t="s">
        <v>22</v>
      </c>
      <c r="M147" s="499"/>
      <c r="N147" s="499" t="s">
        <v>6</v>
      </c>
      <c r="O147" s="500"/>
    </row>
    <row r="148" spans="1:15" x14ac:dyDescent="0.25">
      <c r="A148" s="512" t="s">
        <v>385</v>
      </c>
      <c r="B148" s="513"/>
      <c r="C148" s="70" t="s">
        <v>6</v>
      </c>
      <c r="D148" s="69" t="s">
        <v>6</v>
      </c>
      <c r="E148" s="334" t="s">
        <v>6</v>
      </c>
      <c r="F148" s="335"/>
      <c r="G148" s="336"/>
      <c r="H148" s="514">
        <v>20</v>
      </c>
      <c r="I148" s="515"/>
      <c r="J148" s="516">
        <f>H148/240</f>
        <v>8.3333333333333329E-2</v>
      </c>
      <c r="K148" s="517"/>
      <c r="L148" s="457">
        <v>20</v>
      </c>
      <c r="M148" s="458"/>
      <c r="N148" s="518">
        <f>L148/240</f>
        <v>8.3333333333333329E-2</v>
      </c>
      <c r="O148" s="519"/>
    </row>
    <row r="149" spans="1:15" ht="15.75" thickBot="1" x14ac:dyDescent="0.3">
      <c r="A149" s="492" t="s">
        <v>386</v>
      </c>
      <c r="B149" s="493"/>
      <c r="C149" s="85">
        <f>C144+C147</f>
        <v>1253</v>
      </c>
      <c r="D149" s="86">
        <v>1</v>
      </c>
      <c r="E149" s="526" t="s">
        <v>6</v>
      </c>
      <c r="F149" s="443"/>
      <c r="G149" s="444"/>
      <c r="H149" s="520">
        <v>240</v>
      </c>
      <c r="I149" s="521"/>
      <c r="J149" s="522">
        <v>1</v>
      </c>
      <c r="K149" s="523"/>
      <c r="L149" s="494">
        <v>240</v>
      </c>
      <c r="M149" s="495"/>
      <c r="N149" s="524">
        <v>1</v>
      </c>
      <c r="O149" s="525"/>
    </row>
    <row r="151" spans="1:15" x14ac:dyDescent="0.25">
      <c r="A151" s="219" t="s">
        <v>392</v>
      </c>
    </row>
  </sheetData>
  <sheetProtection password="CB21" sheet="1" objects="1" scenarios="1" selectLockedCells="1" sort="0" autoFilter="0" pivotTables="0" selectUnlockedCells="1"/>
  <mergeCells count="296">
    <mergeCell ref="AA119:AC119"/>
    <mergeCell ref="AD119:AE119"/>
    <mergeCell ref="AF119:AH119"/>
    <mergeCell ref="AI119:AJ119"/>
    <mergeCell ref="AN118:AO118"/>
    <mergeCell ref="AP118:AR118"/>
    <mergeCell ref="AX5:AX6"/>
    <mergeCell ref="AY5:AY6"/>
    <mergeCell ref="AX41:AX42"/>
    <mergeCell ref="AY41:AY42"/>
    <mergeCell ref="AX22:AX23"/>
    <mergeCell ref="AY22:AY23"/>
    <mergeCell ref="AN117:AR117"/>
    <mergeCell ref="AC115:AC116"/>
    <mergeCell ref="AD115:AD116"/>
    <mergeCell ref="AG115:AG116"/>
    <mergeCell ref="AH115:AH116"/>
    <mergeCell ref="AS117:AV117"/>
    <mergeCell ref="AW117:AW122"/>
    <mergeCell ref="AS121:AV121"/>
    <mergeCell ref="AS122:AV122"/>
    <mergeCell ref="AU118:AV118"/>
    <mergeCell ref="AS119:AT119"/>
    <mergeCell ref="AU119:AV119"/>
    <mergeCell ref="AS120:AT120"/>
    <mergeCell ref="AU120:AV120"/>
    <mergeCell ref="AS118:AT118"/>
    <mergeCell ref="AK119:AM119"/>
    <mergeCell ref="AN119:AO119"/>
    <mergeCell ref="AP119:AR119"/>
    <mergeCell ref="A148:B148"/>
    <mergeCell ref="H148:I148"/>
    <mergeCell ref="J148:K148"/>
    <mergeCell ref="L148:M148"/>
    <mergeCell ref="N148:O148"/>
    <mergeCell ref="A143:B143"/>
    <mergeCell ref="H143:I143"/>
    <mergeCell ref="J143:K143"/>
    <mergeCell ref="L143:M143"/>
    <mergeCell ref="N143:O143"/>
    <mergeCell ref="A144:B144"/>
    <mergeCell ref="H144:I144"/>
    <mergeCell ref="J144:K144"/>
    <mergeCell ref="L144:M144"/>
    <mergeCell ref="N144:O144"/>
    <mergeCell ref="E143:G143"/>
    <mergeCell ref="E144:G144"/>
    <mergeCell ref="A141:B141"/>
    <mergeCell ref="A149:B149"/>
    <mergeCell ref="H149:I149"/>
    <mergeCell ref="J149:K149"/>
    <mergeCell ref="L149:M149"/>
    <mergeCell ref="N149:O149"/>
    <mergeCell ref="E148:G148"/>
    <mergeCell ref="E149:G149"/>
    <mergeCell ref="A145:A147"/>
    <mergeCell ref="H145:I145"/>
    <mergeCell ref="J145:K145"/>
    <mergeCell ref="L145:M145"/>
    <mergeCell ref="N145:O145"/>
    <mergeCell ref="H146:I146"/>
    <mergeCell ref="J146:K146"/>
    <mergeCell ref="L146:M146"/>
    <mergeCell ref="N146:O146"/>
    <mergeCell ref="H147:I147"/>
    <mergeCell ref="J147:K147"/>
    <mergeCell ref="L147:M147"/>
    <mergeCell ref="N147:O147"/>
    <mergeCell ref="E145:G145"/>
    <mergeCell ref="E146:G146"/>
    <mergeCell ref="E147:G147"/>
    <mergeCell ref="H141:I141"/>
    <mergeCell ref="J141:K141"/>
    <mergeCell ref="L141:M141"/>
    <mergeCell ref="N141:O141"/>
    <mergeCell ref="A142:B142"/>
    <mergeCell ref="H142:I142"/>
    <mergeCell ref="J142:K142"/>
    <mergeCell ref="L142:M142"/>
    <mergeCell ref="N142:O142"/>
    <mergeCell ref="E141:G141"/>
    <mergeCell ref="E142:G142"/>
    <mergeCell ref="L138:M138"/>
    <mergeCell ref="N138:O138"/>
    <mergeCell ref="A139:B139"/>
    <mergeCell ref="H139:I139"/>
    <mergeCell ref="J139:K139"/>
    <mergeCell ref="L139:M139"/>
    <mergeCell ref="N139:O139"/>
    <mergeCell ref="A140:B140"/>
    <mergeCell ref="H140:I140"/>
    <mergeCell ref="J140:K140"/>
    <mergeCell ref="L140:M140"/>
    <mergeCell ref="N140:O140"/>
    <mergeCell ref="E139:G139"/>
    <mergeCell ref="E140:G140"/>
    <mergeCell ref="L135:O135"/>
    <mergeCell ref="H136:I136"/>
    <mergeCell ref="J136:K136"/>
    <mergeCell ref="L136:M136"/>
    <mergeCell ref="N136:O136"/>
    <mergeCell ref="A137:B137"/>
    <mergeCell ref="H137:I137"/>
    <mergeCell ref="J137:K137"/>
    <mergeCell ref="L137:M137"/>
    <mergeCell ref="N137:O137"/>
    <mergeCell ref="AX1:AX3"/>
    <mergeCell ref="AY1:AY3"/>
    <mergeCell ref="T2:X2"/>
    <mergeCell ref="Y2:AC2"/>
    <mergeCell ref="AD2:AH2"/>
    <mergeCell ref="AI2:AM2"/>
    <mergeCell ref="AN2:AR2"/>
    <mergeCell ref="A1:A3"/>
    <mergeCell ref="B1:B3"/>
    <mergeCell ref="C1:C3"/>
    <mergeCell ref="AS1:AW2"/>
    <mergeCell ref="O2:S2"/>
    <mergeCell ref="J2:N2"/>
    <mergeCell ref="E2:I2"/>
    <mergeCell ref="E1:AR1"/>
    <mergeCell ref="D1:D3"/>
    <mergeCell ref="C52:C53"/>
    <mergeCell ref="AX52:AX53"/>
    <mergeCell ref="AY52:AY53"/>
    <mergeCell ref="C54:C59"/>
    <mergeCell ref="AX54:AX59"/>
    <mergeCell ref="AY54:AY59"/>
    <mergeCell ref="C64:C65"/>
    <mergeCell ref="AX64:AX65"/>
    <mergeCell ref="AY64:AY65"/>
    <mergeCell ref="C72:C77"/>
    <mergeCell ref="AX72:AX77"/>
    <mergeCell ref="AY72:AY77"/>
    <mergeCell ref="C78:C79"/>
    <mergeCell ref="AX78:AX79"/>
    <mergeCell ref="AY78:AY79"/>
    <mergeCell ref="C80:C81"/>
    <mergeCell ref="AX80:AX81"/>
    <mergeCell ref="AY80:AY81"/>
    <mergeCell ref="A115:D116"/>
    <mergeCell ref="C102:C104"/>
    <mergeCell ref="AX102:AX104"/>
    <mergeCell ref="AY102:AY104"/>
    <mergeCell ref="C105:C106"/>
    <mergeCell ref="AX105:AX106"/>
    <mergeCell ref="AY105:AY106"/>
    <mergeCell ref="C82:C83"/>
    <mergeCell ref="AX82:AX83"/>
    <mergeCell ref="AY82:AY83"/>
    <mergeCell ref="C93:C94"/>
    <mergeCell ref="AX93:AX94"/>
    <mergeCell ref="AY93:AY94"/>
    <mergeCell ref="C96:C101"/>
    <mergeCell ref="AX96:AX101"/>
    <mergeCell ref="AY96:AY101"/>
    <mergeCell ref="C85:C86"/>
    <mergeCell ref="AX85:AX86"/>
    <mergeCell ref="AY85:AY86"/>
    <mergeCell ref="C87:C92"/>
    <mergeCell ref="AX87:AX92"/>
    <mergeCell ref="AY87:AY92"/>
    <mergeCell ref="AS115:AW115"/>
    <mergeCell ref="AS116:AV116"/>
    <mergeCell ref="E115:E116"/>
    <mergeCell ref="H115:H116"/>
    <mergeCell ref="I115:I116"/>
    <mergeCell ref="J115:J116"/>
    <mergeCell ref="M115:M116"/>
    <mergeCell ref="N115:N116"/>
    <mergeCell ref="Y115:Y116"/>
    <mergeCell ref="AB115:AB116"/>
    <mergeCell ref="O115:O116"/>
    <mergeCell ref="R115:R116"/>
    <mergeCell ref="S115:S116"/>
    <mergeCell ref="P116:Q116"/>
    <mergeCell ref="F116:G116"/>
    <mergeCell ref="K116:L116"/>
    <mergeCell ref="T118:U118"/>
    <mergeCell ref="AK118:AM118"/>
    <mergeCell ref="U116:V116"/>
    <mergeCell ref="Z116:AA116"/>
    <mergeCell ref="AE116:AF116"/>
    <mergeCell ref="AI115:AI116"/>
    <mergeCell ref="AL115:AL116"/>
    <mergeCell ref="AM115:AM116"/>
    <mergeCell ref="T115:T116"/>
    <mergeCell ref="W115:W116"/>
    <mergeCell ref="X115:X116"/>
    <mergeCell ref="T117:X117"/>
    <mergeCell ref="Y117:AC117"/>
    <mergeCell ref="AD117:AH117"/>
    <mergeCell ref="AI117:AM117"/>
    <mergeCell ref="AF118:AH118"/>
    <mergeCell ref="AI118:AJ118"/>
    <mergeCell ref="AI120:AJ120"/>
    <mergeCell ref="V120:X120"/>
    <mergeCell ref="Y120:Z120"/>
    <mergeCell ref="AA120:AC120"/>
    <mergeCell ref="AD120:AE120"/>
    <mergeCell ref="AF120:AH120"/>
    <mergeCell ref="E117:I117"/>
    <mergeCell ref="J117:N117"/>
    <mergeCell ref="O117:S117"/>
    <mergeCell ref="E119:F119"/>
    <mergeCell ref="G119:I119"/>
    <mergeCell ref="J119:K119"/>
    <mergeCell ref="L119:N119"/>
    <mergeCell ref="O119:P119"/>
    <mergeCell ref="Q119:S119"/>
    <mergeCell ref="T119:U119"/>
    <mergeCell ref="E118:F118"/>
    <mergeCell ref="G118:I118"/>
    <mergeCell ref="J118:K118"/>
    <mergeCell ref="L118:N118"/>
    <mergeCell ref="O118:P118"/>
    <mergeCell ref="Q118:S118"/>
    <mergeCell ref="J120:K120"/>
    <mergeCell ref="L120:N120"/>
    <mergeCell ref="O120:P120"/>
    <mergeCell ref="Q120:S120"/>
    <mergeCell ref="E122:I122"/>
    <mergeCell ref="J122:N122"/>
    <mergeCell ref="O122:S122"/>
    <mergeCell ref="AQ115:AQ116"/>
    <mergeCell ref="AR115:AR116"/>
    <mergeCell ref="AJ116:AK116"/>
    <mergeCell ref="AO116:AP116"/>
    <mergeCell ref="AK120:AM120"/>
    <mergeCell ref="AN120:AO120"/>
    <mergeCell ref="AP120:AR120"/>
    <mergeCell ref="AN115:AN116"/>
    <mergeCell ref="AI121:AM121"/>
    <mergeCell ref="AN121:AR121"/>
    <mergeCell ref="T120:U120"/>
    <mergeCell ref="V119:X119"/>
    <mergeCell ref="Y119:Z119"/>
    <mergeCell ref="V118:X118"/>
    <mergeCell ref="Y118:Z118"/>
    <mergeCell ref="AA118:AC118"/>
    <mergeCell ref="AD118:AE118"/>
    <mergeCell ref="T122:X122"/>
    <mergeCell ref="Y122:AC122"/>
    <mergeCell ref="AD122:AH122"/>
    <mergeCell ref="AI122:AM122"/>
    <mergeCell ref="AN122:AR122"/>
    <mergeCell ref="E121:I121"/>
    <mergeCell ref="J121:N121"/>
    <mergeCell ref="O121:S121"/>
    <mergeCell ref="T121:X121"/>
    <mergeCell ref="Y121:AC121"/>
    <mergeCell ref="AD121:AH121"/>
    <mergeCell ref="AS123:AV123"/>
    <mergeCell ref="E124:I124"/>
    <mergeCell ref="J124:N124"/>
    <mergeCell ref="O124:S124"/>
    <mergeCell ref="T124:X124"/>
    <mergeCell ref="Y124:AC124"/>
    <mergeCell ref="AD124:AH124"/>
    <mergeCell ref="AI124:AM124"/>
    <mergeCell ref="AN124:AR124"/>
    <mergeCell ref="E123:I123"/>
    <mergeCell ref="J123:N123"/>
    <mergeCell ref="O123:S123"/>
    <mergeCell ref="T123:X123"/>
    <mergeCell ref="Y123:AC123"/>
    <mergeCell ref="AD123:AH123"/>
    <mergeCell ref="AI123:AM123"/>
    <mergeCell ref="AN123:AR123"/>
    <mergeCell ref="AS125:AV125"/>
    <mergeCell ref="E125:I125"/>
    <mergeCell ref="J125:N125"/>
    <mergeCell ref="O125:S125"/>
    <mergeCell ref="T125:X125"/>
    <mergeCell ref="Y125:AC125"/>
    <mergeCell ref="AD125:AH125"/>
    <mergeCell ref="AI125:AM125"/>
    <mergeCell ref="AN125:AR125"/>
    <mergeCell ref="A117:D117"/>
    <mergeCell ref="A118:D120"/>
    <mergeCell ref="A121:D121"/>
    <mergeCell ref="A122:D122"/>
    <mergeCell ref="A123:D123"/>
    <mergeCell ref="A125:D125"/>
    <mergeCell ref="E135:G136"/>
    <mergeCell ref="E137:G137"/>
    <mergeCell ref="E138:G138"/>
    <mergeCell ref="E120:F120"/>
    <mergeCell ref="G120:I120"/>
    <mergeCell ref="A135:B136"/>
    <mergeCell ref="C135:C136"/>
    <mergeCell ref="D135:D136"/>
    <mergeCell ref="H135:K135"/>
    <mergeCell ref="A138:B138"/>
    <mergeCell ref="H138:I138"/>
    <mergeCell ref="J138:K138"/>
  </mergeCells>
  <pageMargins left="0.25" right="0.25" top="0.44916666666666666" bottom="0.36166666666666669" header="0.14000000000000001" footer="9.9166666666666667E-2"/>
  <pageSetup paperSize="8" scale="56" orientation="landscape"/>
  <headerFooter>
    <oddHeader>&amp;L&amp;"Times New Roman,Normál"&amp;12Szülésznő szakirány&amp;C&amp;"Times New Roman,Normál"&amp;12Ápolás és betegellátás alapképzési szak
2014/2015. tanév&amp;R&amp;"Times New Roman,Normál"&amp;12I.-VIII. szemeszter
Levelező munkarend</oddHeader>
    <oddFooter>&amp;C&amp;P/&amp;N</oddFooter>
  </headerFooter>
  <rowBreaks count="1" manualBreakCount="1">
    <brk id="53" max="50" man="1"/>
  </rowBreaks>
  <ignoredErrors>
    <ignoredError sqref="H139:I143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Nappali I.-VIII.</vt:lpstr>
      <vt:lpstr>Levelező I.-VIII.</vt:lpstr>
      <vt:lpstr>'Levelező I.-VIII.'!Nyomtatási_cím</vt:lpstr>
      <vt:lpstr>'Nappali I.-VIII.'!Nyomtatási_cím</vt:lpstr>
      <vt:lpstr>'Levelező I.-VIII.'!Nyomtatási_terület</vt:lpstr>
      <vt:lpstr>'Nappali I.-VIII.'!Nyomtatási_terület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</dc:creator>
  <cp:lastModifiedBy>ISTMAR</cp:lastModifiedBy>
  <cp:lastPrinted>2014-06-05T09:56:48Z</cp:lastPrinted>
  <dcterms:created xsi:type="dcterms:W3CDTF">2013-11-08T19:11:09Z</dcterms:created>
  <dcterms:modified xsi:type="dcterms:W3CDTF">2016-11-23T12:08:23Z</dcterms:modified>
</cp:coreProperties>
</file>